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ira.lara\Downloads\"/>
    </mc:Choice>
  </mc:AlternateContent>
  <bookViews>
    <workbookView xWindow="-105" yWindow="-105" windowWidth="23250" windowHeight="12570"/>
  </bookViews>
  <sheets>
    <sheet name="Plantilla Ejecucion" sheetId="1" r:id="rId1"/>
  </sheets>
  <definedNames>
    <definedName name="_xlnm.Print_Area" localSheetId="0">'Plantilla Ejecucion'!$B$1:$R$101</definedName>
    <definedName name="_xlnm.Print_Titles" localSheetId="0">'Plantilla Ejecucion'!$5:$5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1" l="1"/>
  <c r="R13" i="1"/>
  <c r="R7" i="1"/>
  <c r="P7" i="1"/>
  <c r="Q7" i="1"/>
  <c r="D60" i="1"/>
  <c r="C60" i="1"/>
  <c r="D50" i="1"/>
  <c r="C50" i="1"/>
  <c r="D23" i="1"/>
  <c r="C23" i="1"/>
  <c r="D13" i="1"/>
  <c r="D62" i="1"/>
  <c r="D61" i="1"/>
  <c r="D52" i="1"/>
  <c r="D53" i="1"/>
  <c r="D54" i="1"/>
  <c r="D55" i="1"/>
  <c r="D56" i="1"/>
  <c r="D57" i="1"/>
  <c r="D58" i="1"/>
  <c r="D59" i="1"/>
  <c r="D51" i="1"/>
  <c r="D25" i="1"/>
  <c r="D26" i="1"/>
  <c r="D27" i="1"/>
  <c r="D28" i="1"/>
  <c r="D29" i="1"/>
  <c r="D30" i="1"/>
  <c r="D31" i="1"/>
  <c r="D32" i="1"/>
  <c r="D24" i="1"/>
  <c r="D21" i="1"/>
  <c r="D22" i="1"/>
  <c r="D20" i="1"/>
  <c r="D7" i="1"/>
  <c r="C7" i="1"/>
  <c r="C13" i="1"/>
  <c r="C6" i="1" l="1"/>
  <c r="D6" i="1"/>
  <c r="E86" i="1"/>
  <c r="E84" i="1"/>
  <c r="E81" i="1"/>
  <c r="E78" i="1"/>
  <c r="E71" i="1"/>
  <c r="E65" i="1"/>
  <c r="E60" i="1"/>
  <c r="E50" i="1"/>
  <c r="E42" i="1"/>
  <c r="E33" i="1"/>
  <c r="E23" i="1"/>
  <c r="E13" i="1"/>
  <c r="E7" i="1"/>
  <c r="E76" i="1" l="1"/>
  <c r="E88" i="1" s="1"/>
  <c r="E6" i="1"/>
  <c r="P85" i="1"/>
  <c r="P83" i="1"/>
  <c r="P82" i="1"/>
  <c r="P80" i="1"/>
  <c r="P79" i="1"/>
  <c r="P77" i="1"/>
  <c r="P86" i="1" s="1"/>
  <c r="P71" i="1"/>
  <c r="P65" i="1"/>
  <c r="P60" i="1"/>
  <c r="P50" i="1"/>
  <c r="P42" i="1"/>
  <c r="P33" i="1"/>
  <c r="P23" i="1"/>
  <c r="P13" i="1"/>
  <c r="P6" i="1" s="1"/>
  <c r="R61" i="1"/>
  <c r="R52" i="1"/>
  <c r="R53" i="1"/>
  <c r="R54" i="1"/>
  <c r="R55" i="1"/>
  <c r="R56" i="1"/>
  <c r="R57" i="1"/>
  <c r="R58" i="1"/>
  <c r="R59" i="1"/>
  <c r="R51" i="1"/>
  <c r="R25" i="1"/>
  <c r="R26" i="1"/>
  <c r="R27" i="1"/>
  <c r="R28" i="1"/>
  <c r="R29" i="1"/>
  <c r="R30" i="1"/>
  <c r="R31" i="1"/>
  <c r="R32" i="1"/>
  <c r="R24" i="1"/>
  <c r="R14" i="1"/>
  <c r="R15" i="1"/>
  <c r="R16" i="1"/>
  <c r="R17" i="1"/>
  <c r="R18" i="1"/>
  <c r="R19" i="1"/>
  <c r="R20" i="1"/>
  <c r="R21" i="1"/>
  <c r="R22" i="1"/>
  <c r="R12" i="1"/>
  <c r="R9" i="1"/>
  <c r="R10" i="1"/>
  <c r="R11" i="1"/>
  <c r="R8" i="1"/>
  <c r="Q85" i="1"/>
  <c r="Q83" i="1"/>
  <c r="Q82" i="1"/>
  <c r="Q80" i="1"/>
  <c r="Q79" i="1"/>
  <c r="Q77" i="1"/>
  <c r="Q86" i="1" s="1"/>
  <c r="Q71" i="1"/>
  <c r="Q65" i="1"/>
  <c r="Q60" i="1"/>
  <c r="Q50" i="1"/>
  <c r="Q42" i="1"/>
  <c r="Q33" i="1"/>
  <c r="Q23" i="1"/>
  <c r="Q13" i="1"/>
  <c r="O7" i="1"/>
  <c r="N7" i="1"/>
  <c r="O85" i="1"/>
  <c r="O83" i="1"/>
  <c r="O82" i="1"/>
  <c r="O80" i="1"/>
  <c r="O79" i="1"/>
  <c r="O77" i="1"/>
  <c r="O86" i="1" s="1"/>
  <c r="O71" i="1"/>
  <c r="O65" i="1"/>
  <c r="O64" i="1"/>
  <c r="O63" i="1"/>
  <c r="O60" i="1"/>
  <c r="O50" i="1"/>
  <c r="O42" i="1"/>
  <c r="O33" i="1"/>
  <c r="O23" i="1"/>
  <c r="O13" i="1"/>
  <c r="N85" i="1"/>
  <c r="N83" i="1"/>
  <c r="N82" i="1"/>
  <c r="N80" i="1"/>
  <c r="N79" i="1"/>
  <c r="N77" i="1"/>
  <c r="N86" i="1" s="1"/>
  <c r="N71" i="1"/>
  <c r="N65" i="1"/>
  <c r="N64" i="1"/>
  <c r="N63" i="1"/>
  <c r="N60" i="1"/>
  <c r="N50" i="1"/>
  <c r="N42" i="1"/>
  <c r="N33" i="1"/>
  <c r="N23" i="1"/>
  <c r="N13" i="1"/>
  <c r="M85" i="1"/>
  <c r="M83" i="1"/>
  <c r="M82" i="1"/>
  <c r="M80" i="1"/>
  <c r="M79" i="1"/>
  <c r="M77" i="1"/>
  <c r="M86" i="1" s="1"/>
  <c r="M71" i="1"/>
  <c r="M65" i="1"/>
  <c r="M64" i="1"/>
  <c r="M63" i="1"/>
  <c r="M50" i="1"/>
  <c r="M42" i="1"/>
  <c r="M33" i="1"/>
  <c r="M23" i="1"/>
  <c r="M13" i="1"/>
  <c r="M7" i="1"/>
  <c r="R34" i="1"/>
  <c r="R35" i="1"/>
  <c r="R36" i="1"/>
  <c r="R37" i="1"/>
  <c r="R38" i="1"/>
  <c r="R39" i="1"/>
  <c r="R40" i="1"/>
  <c r="R41" i="1"/>
  <c r="R43" i="1"/>
  <c r="R44" i="1"/>
  <c r="R45" i="1"/>
  <c r="R46" i="1"/>
  <c r="R47" i="1"/>
  <c r="R48" i="1"/>
  <c r="R49" i="1"/>
  <c r="R66" i="1"/>
  <c r="R67" i="1"/>
  <c r="R68" i="1"/>
  <c r="R69" i="1"/>
  <c r="R70" i="1"/>
  <c r="R72" i="1"/>
  <c r="R73" i="1"/>
  <c r="R74" i="1"/>
  <c r="R75" i="1"/>
  <c r="R77" i="1"/>
  <c r="R86" i="1" s="1"/>
  <c r="R79" i="1"/>
  <c r="R80" i="1"/>
  <c r="R82" i="1"/>
  <c r="R83" i="1"/>
  <c r="R85" i="1"/>
  <c r="L85" i="1"/>
  <c r="L83" i="1"/>
  <c r="L82" i="1"/>
  <c r="L80" i="1"/>
  <c r="L79" i="1"/>
  <c r="L77" i="1"/>
  <c r="L86" i="1" s="1"/>
  <c r="K85" i="1"/>
  <c r="K83" i="1"/>
  <c r="K82" i="1"/>
  <c r="K80" i="1"/>
  <c r="K79" i="1"/>
  <c r="K77" i="1"/>
  <c r="K86" i="1" s="1"/>
  <c r="L64" i="1"/>
  <c r="K64" i="1"/>
  <c r="L63" i="1"/>
  <c r="K63" i="1"/>
  <c r="R63" i="1" s="1"/>
  <c r="L23" i="1"/>
  <c r="L13" i="1"/>
  <c r="L7" i="1"/>
  <c r="R62" i="1" l="1"/>
  <c r="R64" i="1"/>
  <c r="P76" i="1"/>
  <c r="P88" i="1"/>
  <c r="O6" i="1"/>
  <c r="Q76" i="1"/>
  <c r="Q88" i="1" s="1"/>
  <c r="Q6" i="1"/>
  <c r="O76" i="1"/>
  <c r="O88" i="1" s="1"/>
  <c r="N6" i="1"/>
  <c r="M60" i="1"/>
  <c r="M76" i="1" s="1"/>
  <c r="M88" i="1" s="1"/>
  <c r="N76" i="1"/>
  <c r="N88" i="1" s="1"/>
  <c r="L71" i="1"/>
  <c r="L65" i="1"/>
  <c r="L60" i="1"/>
  <c r="L50" i="1"/>
  <c r="L42" i="1"/>
  <c r="L33" i="1"/>
  <c r="K7" i="1"/>
  <c r="K23" i="1"/>
  <c r="K65" i="1"/>
  <c r="K71" i="1"/>
  <c r="K60" i="1"/>
  <c r="K50" i="1"/>
  <c r="K42" i="1"/>
  <c r="K33" i="1"/>
  <c r="K13" i="1"/>
  <c r="J23" i="1"/>
  <c r="J13" i="1"/>
  <c r="J60" i="1"/>
  <c r="J65" i="1"/>
  <c r="J50" i="1"/>
  <c r="J33" i="1"/>
  <c r="J7" i="1"/>
  <c r="J86" i="1"/>
  <c r="J84" i="1"/>
  <c r="J81" i="1"/>
  <c r="J78" i="1"/>
  <c r="J71" i="1"/>
  <c r="I23" i="1"/>
  <c r="I7" i="1"/>
  <c r="H86" i="1"/>
  <c r="H84" i="1"/>
  <c r="H81" i="1"/>
  <c r="H78" i="1"/>
  <c r="H71" i="1"/>
  <c r="H65" i="1"/>
  <c r="H60" i="1"/>
  <c r="H50" i="1"/>
  <c r="H42" i="1"/>
  <c r="H33" i="1"/>
  <c r="H23" i="1"/>
  <c r="H13" i="1"/>
  <c r="H7" i="1"/>
  <c r="I60" i="1"/>
  <c r="I86" i="1"/>
  <c r="I84" i="1"/>
  <c r="I81" i="1"/>
  <c r="I78" i="1"/>
  <c r="I71" i="1"/>
  <c r="I65" i="1"/>
  <c r="I87" i="1" s="1"/>
  <c r="I50" i="1"/>
  <c r="I42" i="1"/>
  <c r="I33" i="1"/>
  <c r="I13" i="1"/>
  <c r="G86" i="1"/>
  <c r="G84" i="1"/>
  <c r="Q84" i="1" s="1"/>
  <c r="G81" i="1"/>
  <c r="Q81" i="1" s="1"/>
  <c r="G78" i="1"/>
  <c r="Q78" i="1" s="1"/>
  <c r="G71" i="1"/>
  <c r="G65" i="1"/>
  <c r="G60" i="1"/>
  <c r="G50" i="1"/>
  <c r="G42" i="1"/>
  <c r="G33" i="1"/>
  <c r="G13" i="1"/>
  <c r="G7" i="1"/>
  <c r="G23" i="1"/>
  <c r="F86" i="1"/>
  <c r="D86" i="1"/>
  <c r="C86" i="1"/>
  <c r="F84" i="1"/>
  <c r="D84" i="1"/>
  <c r="C84" i="1"/>
  <c r="K84" i="1" s="1"/>
  <c r="F81" i="1"/>
  <c r="D81" i="1"/>
  <c r="C81" i="1"/>
  <c r="K81" i="1" s="1"/>
  <c r="F78" i="1"/>
  <c r="D78" i="1"/>
  <c r="C78" i="1"/>
  <c r="K78" i="1" s="1"/>
  <c r="F71" i="1"/>
  <c r="D71" i="1"/>
  <c r="C71" i="1"/>
  <c r="F65" i="1"/>
  <c r="D65" i="1"/>
  <c r="C65" i="1"/>
  <c r="F60" i="1"/>
  <c r="F50" i="1"/>
  <c r="F42" i="1"/>
  <c r="C42" i="1"/>
  <c r="F33" i="1"/>
  <c r="C33" i="1"/>
  <c r="F23" i="1"/>
  <c r="F13" i="1"/>
  <c r="F7" i="1"/>
  <c r="R60" i="1" l="1"/>
  <c r="R23" i="1"/>
  <c r="R42" i="1"/>
  <c r="R50" i="1"/>
  <c r="O78" i="1"/>
  <c r="P78" i="1"/>
  <c r="O81" i="1"/>
  <c r="P81" i="1"/>
  <c r="R33" i="1"/>
  <c r="O84" i="1"/>
  <c r="P84" i="1"/>
  <c r="M6" i="1"/>
  <c r="R65" i="1"/>
  <c r="R71" i="1"/>
  <c r="L84" i="1"/>
  <c r="M84" i="1"/>
  <c r="N84" i="1"/>
  <c r="L78" i="1"/>
  <c r="M78" i="1"/>
  <c r="N78" i="1"/>
  <c r="L81" i="1"/>
  <c r="M81" i="1"/>
  <c r="N81" i="1"/>
  <c r="R78" i="1"/>
  <c r="R81" i="1"/>
  <c r="R84" i="1"/>
  <c r="K76" i="1"/>
  <c r="K88" i="1" s="1"/>
  <c r="K6" i="1"/>
  <c r="L6" i="1"/>
  <c r="L76" i="1"/>
  <c r="L88" i="1" s="1"/>
  <c r="J76" i="1"/>
  <c r="H6" i="1"/>
  <c r="F87" i="1"/>
  <c r="I6" i="1"/>
  <c r="I76" i="1"/>
  <c r="I88" i="1" s="1"/>
  <c r="H76" i="1"/>
  <c r="H88" i="1" s="1"/>
  <c r="J6" i="1"/>
  <c r="G76" i="1"/>
  <c r="G6" i="1"/>
  <c r="F6" i="1"/>
  <c r="F76" i="1"/>
  <c r="C76" i="1"/>
  <c r="C88" i="1" s="1"/>
  <c r="D76" i="1"/>
  <c r="D88" i="1" s="1"/>
  <c r="R76" i="1" l="1"/>
  <c r="F88" i="1"/>
  <c r="G88" i="1"/>
  <c r="J88" i="1" l="1"/>
  <c r="R88" i="1" s="1"/>
</calcChain>
</file>

<file path=xl/sharedStrings.xml><?xml version="1.0" encoding="utf-8"?>
<sst xmlns="http://schemas.openxmlformats.org/spreadsheetml/2006/main" count="176" uniqueCount="176">
  <si>
    <t>Ejecución de Gastos y Aplicaciones Financieras Capitulo 5188</t>
  </si>
  <si>
    <t>AÑO 2023</t>
  </si>
  <si>
    <t>(Valores en RD$)</t>
  </si>
  <si>
    <t>Detalle</t>
  </si>
  <si>
    <t>PRESUPUESTO APROBADO</t>
  </si>
  <si>
    <t>PRESUPUESTO MODIFICADO</t>
  </si>
  <si>
    <t>2 - Gastos</t>
  </si>
  <si>
    <t>2.1 -  REMUNERACIONES Y CONTRIBUCIONES</t>
  </si>
  <si>
    <t>2.1.1</t>
  </si>
  <si>
    <t>2.1.1 - REMUNERACIONES</t>
  </si>
  <si>
    <t>2.1.2</t>
  </si>
  <si>
    <t>2.1.2 - SOBRESUELDOS</t>
  </si>
  <si>
    <t>2.1.3</t>
  </si>
  <si>
    <t>2.1.3 - DIETAS Y GASTOS DE REPRESENTACIÓN</t>
  </si>
  <si>
    <t>2.1.4</t>
  </si>
  <si>
    <t>2.1.4 - GRATIFICACIONES Y BONIFICACIONES</t>
  </si>
  <si>
    <t>2.1.5</t>
  </si>
  <si>
    <t>2.1.5 - CONTRIBUCIONES A LA SEGURIDAD SOCIAL</t>
  </si>
  <si>
    <t>2.2 - CONTRATACIÓN DE SERVICIOS</t>
  </si>
  <si>
    <t>2.2.1</t>
  </si>
  <si>
    <t>2.2.1 - SERVICIOS BÁSICOS</t>
  </si>
  <si>
    <t>2.2.2</t>
  </si>
  <si>
    <t>2.2.2 - PUBLICIDAD, IMPRESIÓN Y ENCUADERNACIÓN</t>
  </si>
  <si>
    <t>2.2.3</t>
  </si>
  <si>
    <t>2.2.3 - VIÁTICOS</t>
  </si>
  <si>
    <t>2.2.4</t>
  </si>
  <si>
    <t>2.2.4 - TRANSPORTE Y ALMACENAJE</t>
  </si>
  <si>
    <t>2.2.5</t>
  </si>
  <si>
    <t>2.2.5 - ALQUILERES Y RENTAS</t>
  </si>
  <si>
    <t>2.2.6</t>
  </si>
  <si>
    <t>2.2.6 - SEGUROS</t>
  </si>
  <si>
    <t>2.2.7</t>
  </si>
  <si>
    <t>2.2.7 - SERVICIOS DE CONSERVACIÓN, REPARACIONES MENORES E INSTALACIONES TEMPORALES</t>
  </si>
  <si>
    <t>2.2.8</t>
  </si>
  <si>
    <t>2.2.8 - OTROS SERVICIOS NO INCLUIDOS EN CONCEPTOS ANTERIORES</t>
  </si>
  <si>
    <t>2.2.9</t>
  </si>
  <si>
    <t>2.2.9 - OTRAS CONTRATACIONES DE SERVICIOS</t>
  </si>
  <si>
    <t>2.3 - MATERIALES Y SUMINISTROS</t>
  </si>
  <si>
    <t>2.3.1</t>
  </si>
  <si>
    <t>2.3.1 - ALIMENTOS Y PRODUCTOS AGROFORESTALES</t>
  </si>
  <si>
    <t>2.3.2</t>
  </si>
  <si>
    <t>2.3.2 - TEXTILES Y VESTUARIOS</t>
  </si>
  <si>
    <t>2.3.3</t>
  </si>
  <si>
    <t>2.3.3 - PRODUCTOS DE PAPEL, CARTÓN E IMPRESOS</t>
  </si>
  <si>
    <t>2.3.4</t>
  </si>
  <si>
    <t>2.3.4 - PRODUCTOS FARMACÉUTICOS</t>
  </si>
  <si>
    <t>2.3.5</t>
  </si>
  <si>
    <t>2.3.5 - PRODUCTOS DE CUERO, CAUCHO Y PLÁSTICO</t>
  </si>
  <si>
    <t>2.3.6</t>
  </si>
  <si>
    <t>2.3.6 - PRODUCTOS DE MINERALES, METÁLICOS Y NO METÁLICOS</t>
  </si>
  <si>
    <t>2.3.7</t>
  </si>
  <si>
    <t>2.3.7 - COMBUSTIBLES, LUBRICANTES, PRODUCTOS QUÍMICOS Y CONEXOS</t>
  </si>
  <si>
    <t>2.3.8</t>
  </si>
  <si>
    <t>2.3.8 - GASTOS QUE SE ASIGNARÁN DURANTE EL EJERCICIO (ART. 32 Y 33 LEY 423-06)</t>
  </si>
  <si>
    <t>2.3.9</t>
  </si>
  <si>
    <t>2.3.9 - PRODUCTOS Y ÚTILES VARIOS</t>
  </si>
  <si>
    <t>2.4 - TRANSFERENCIAS CORRIENTES</t>
  </si>
  <si>
    <t>2.4.1</t>
  </si>
  <si>
    <t>2.4.1 - TRANSFERENCIAS CORRIENTES AL SECTOR PRIVADO</t>
  </si>
  <si>
    <t>2.4.2</t>
  </si>
  <si>
    <t>2.4.2 - TRANSFERENCIAS CORRIENTES AL  GOBIERNO GENERAL NACIONAL</t>
  </si>
  <si>
    <t>2.4.3</t>
  </si>
  <si>
    <t>2.4.3 - TRANSFERENCIAS CORRIENTES A GOBIERN3OS GENERALES LOCALES</t>
  </si>
  <si>
    <t>2.4.4</t>
  </si>
  <si>
    <t>2.4.4 - TRANSFERENCIAS CORRIENTES A EMPRESAS PÚBLICAS NO FINANCIERAS</t>
  </si>
  <si>
    <t>2.4.5</t>
  </si>
  <si>
    <t>2.4.5 - TRANSFERENCIAS CORRIENTES A INSTITUCIONES PÚBLICAS FINANCIERAS</t>
  </si>
  <si>
    <t>2.4.6</t>
  </si>
  <si>
    <t>2.4.6 - SUBVENCIONES</t>
  </si>
  <si>
    <t>2.4.7</t>
  </si>
  <si>
    <t>2.4.7 - TRANSFERENCIAS CORRIENTES AL SECTOR EXTERNO</t>
  </si>
  <si>
    <t>2.4.9</t>
  </si>
  <si>
    <t>2.4.9 - TRANSFERENCIAS CORRIENTES A OTRAS INSTITUCIONES PÚBLICAS</t>
  </si>
  <si>
    <t>2.5 - TRANSFERENCIAS DE CAPITAL</t>
  </si>
  <si>
    <t>2.5.1</t>
  </si>
  <si>
    <t xml:space="preserve">2.5.1 - TRANSFERENCIAS DE CAPITAL AL SECTOR PRIVADO </t>
  </si>
  <si>
    <t>2.5.2</t>
  </si>
  <si>
    <t>2.5.2 - TRANSFERENCIAS DE CAPITAL AL GOBIERNO GENERAL  NACIONAL</t>
  </si>
  <si>
    <t>2.5.3</t>
  </si>
  <si>
    <t>2.5.3 - TRANSFERENCIAS DE CAPITAL A GOBIERNOS GENERALES LOCALES</t>
  </si>
  <si>
    <t>2.5.4</t>
  </si>
  <si>
    <t>2.5.4 - TRANSFERENCIAS DE CAPITAL  A EMPRESAS PÚBLICAS NO FINANCIERAS</t>
  </si>
  <si>
    <t>2.5.5</t>
  </si>
  <si>
    <t>2.5.5 - TRANSFERENCIAS DE CAPITAL A INSTITUCIONES PÚBLICAS FINANCIERAS</t>
  </si>
  <si>
    <t>2.5.6</t>
  </si>
  <si>
    <t>2.5.6 - TRANSFERENCIAS DE CAPITAL AL SECTOR EXTERNO</t>
  </si>
  <si>
    <t>2.5.9</t>
  </si>
  <si>
    <t>2.5.9 - TRANSFERENCIAS DE CAPITAL A OTRAS INSTITUCIONES PÚBLICAS</t>
  </si>
  <si>
    <t>2.6 - BIENES MUEBLES, INMUEBLES E INTANGIBLES</t>
  </si>
  <si>
    <t>2.6.1</t>
  </si>
  <si>
    <t>2.6.1 - MOBILIARIO Y EQUIPO</t>
  </si>
  <si>
    <t>2.6.2</t>
  </si>
  <si>
    <t>2.6.2 - MOBILIARIO Y EQUIPO EDUCACIONAL Y RECREATIVO</t>
  </si>
  <si>
    <t>2.6.3</t>
  </si>
  <si>
    <t>2.6.3 - EQUIPO E INSTRUMENTAL, CIENTÍFICO Y LABORATORIO</t>
  </si>
  <si>
    <t>2.6.4</t>
  </si>
  <si>
    <t>2.6.4 - VEHÍCULOS Y EQUIPO DE TRANSPORTE, TRACCIÓN Y ELEVACIÓN</t>
  </si>
  <si>
    <t>2.6.5</t>
  </si>
  <si>
    <t>2.6.5 - MAQUINARIA, OTROS EQUIPOS Y HERRAMIENTAS</t>
  </si>
  <si>
    <t>2.6.6</t>
  </si>
  <si>
    <t>2.6.6 - EQUIPOS DE DEFENSA Y SEGURIDAD</t>
  </si>
  <si>
    <t>2.6.7</t>
  </si>
  <si>
    <t>2.6.7 - ACTIVOS BIOLÓGICOS</t>
  </si>
  <si>
    <t>2.6.8</t>
  </si>
  <si>
    <t>2.6.8 - BIENES INTANGIBLES</t>
  </si>
  <si>
    <t>2.6.9</t>
  </si>
  <si>
    <t>2.6.9 - EDIFICIOS, ESTRUCTURAS, TIERRAS, TERRENOS Y OBJETOS DE VALOR</t>
  </si>
  <si>
    <t>2.7 - OBRAS</t>
  </si>
  <si>
    <t>2.7.1</t>
  </si>
  <si>
    <t>2.7.1 - OBRAS EN EDIFICACIONES</t>
  </si>
  <si>
    <t>2.7.2</t>
  </si>
  <si>
    <t>2.7.2 - INFRAESTRUCTURA</t>
  </si>
  <si>
    <t>2.7.3</t>
  </si>
  <si>
    <t>2.7.3.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</si>
  <si>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</si>
  <si>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</si>
  <si>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</si>
  <si>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</si>
  <si>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</si>
  <si>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</si>
  <si>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</si>
  <si>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2.8.3</t>
  </si>
  <si>
    <t>2.8.3 - COMPRA DE ACCIONES Y PARTICIPACIONES DE CAPITAL</t>
  </si>
  <si>
    <t>2.8.4</t>
  </si>
  <si>
    <t>2.8.4 - OBLIGACIONES NEGOCIALES</t>
  </si>
  <si>
    <t>2.8.5</t>
  </si>
  <si>
    <t>2.8.5 - APORTES DE CAPITAL AL SECTOR PÚBLICO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</si>
  <si>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</si>
  <si>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</si>
  <si>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</si>
  <si>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</si>
  <si>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</si>
  <si>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2.9.3</t>
  </si>
  <si>
    <t>2.9.3 - INTERESES DE LA DEUDA COMERCIAL</t>
  </si>
  <si>
    <t>2.9.4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</si>
  <si>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</si>
  <si>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</si>
  <si>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</si>
  <si>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</si>
  <si>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</si>
  <si>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</si>
  <si>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</si>
  <si>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</si>
  <si>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</si>
  <si>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</si>
  <si>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</si>
  <si>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</si>
  <si>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</si>
  <si>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</si>
  <si>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</si>
  <si>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</si>
  <si>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APLICACIONES FINANCIERAS</t>
  </si>
  <si>
    <t>TOTAL GASTOS Y APLICACIONES FINANCIERAS</t>
  </si>
  <si>
    <t>Fuente: [Sistema de Información de la Gestión Financiera (SIGEF)]</t>
  </si>
  <si>
    <t xml:space="preserve">Definición de conceptos: </t>
  </si>
  <si>
    <t>1. Presupuesto Aprobado: Se refiere al presupuesto aprobado en la Ley de Presupuesto General del Estado</t>
  </si>
  <si>
    <t>2. Presupuesto Modificado: Se refiere al presupuesto aprobado en caso de que el Congreso Nacional apruebe un</t>
  </si>
  <si>
    <t xml:space="preserve">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</si>
  <si>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</si>
  <si>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</si>
  <si>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</si>
  <si>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Fecha de registro: hasta el 31 de Diciembre del año 2023</t>
  </si>
  <si>
    <t>PRESUPUESTO VIGENTE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</si>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</sst>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Franklin Gothic Book"/>
      <family val="2"/>
    </font>
    <font>
      <sz val="10"/>
      <name val="Arial"/>
      <family val="2"/>
    </font>
    <font>
      <sz val="14"/>
      <color rgb="FF000000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Artifex CF"/>
      <family val="3"/>
    </font>
    <font>
      <b/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color rgb="FF000000"/>
      <name val="Franklin Gothic Book"/>
      <family val="2"/>
    </font>
    <font>
      <b/>
      <sz val="6"/>
      <color rgb="FF000000"/>
      <name val="Franklin Gothic Book"/>
      <family val="2"/>
    </font>
    <font>
      <sz val="10"/>
      <name val="Franklin Gothic Book"/>
      <family val="2"/>
    </font>
    <font>
      <b/>
      <sz val="10"/>
      <color rgb="FF000000"/>
      <name val="Franklin Gothic Book"/>
      <family val="2"/>
    </font>
    <font>
      <sz val="8"/>
      <color rgb="FF000000"/>
      <name val="Franklin Gothic Book"/>
      <family val="2"/>
    </font>
    <font>
      <b/>
      <sz val="11"/>
      <name val="Franklin Gothic Book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2" fillId="0" borderId="0"/>
    <xf numFmtId="0" fontId="1" fillId="0" borderId="0"/>
    <xf numFmtId="164" fontId="2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2" applyFont="1"/>
    <xf numFmtId="164" fontId="3" fillId="0" borderId="0" xfId="1" applyFont="1"/>
    <xf numFmtId="0" fontId="7" fillId="0" borderId="0" xfId="3" applyFont="1"/>
    <xf numFmtId="0" fontId="8" fillId="3" borderId="0" xfId="2" applyFont="1" applyFill="1" applyAlignment="1">
      <alignment horizontal="center" vertical="center" wrapText="1"/>
    </xf>
    <xf numFmtId="0" fontId="9" fillId="3" borderId="0" xfId="3" applyFont="1" applyFill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4" fontId="9" fillId="0" borderId="1" xfId="2" applyNumberFormat="1" applyFont="1" applyBorder="1" applyAlignment="1">
      <alignment horizontal="right" vertical="center" wrapText="1"/>
    </xf>
    <xf numFmtId="4" fontId="10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1"/>
    </xf>
    <xf numFmtId="4" fontId="3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2"/>
    </xf>
    <xf numFmtId="0" fontId="10" fillId="0" borderId="0" xfId="2" applyFont="1" applyAlignment="1">
      <alignment horizontal="left" vertical="center" wrapText="1"/>
    </xf>
    <xf numFmtId="0" fontId="9" fillId="4" borderId="2" xfId="2" applyFont="1" applyFill="1" applyBorder="1" applyAlignment="1">
      <alignment horizontal="left" vertical="center" wrapText="1"/>
    </xf>
    <xf numFmtId="164" fontId="9" fillId="4" borderId="2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39" fontId="9" fillId="0" borderId="1" xfId="4" applyNumberFormat="1" applyFont="1" applyBorder="1" applyAlignment="1">
      <alignment vertical="center" wrapText="1"/>
    </xf>
    <xf numFmtId="0" fontId="9" fillId="0" borderId="0" xfId="2" applyFont="1" applyAlignment="1">
      <alignment horizontal="left" vertical="center" wrapText="1"/>
    </xf>
    <xf numFmtId="39" fontId="9" fillId="0" borderId="0" xfId="4" applyNumberFormat="1" applyFont="1" applyBorder="1" applyAlignment="1">
      <alignment vertical="center" wrapText="1"/>
    </xf>
    <xf numFmtId="39" fontId="9" fillId="0" borderId="0" xfId="4" applyNumberFormat="1" applyFont="1" applyBorder="1" applyAlignment="1">
      <alignment horizontal="right" vertical="center" wrapText="1"/>
    </xf>
    <xf numFmtId="0" fontId="9" fillId="4" borderId="0" xfId="2" applyFont="1" applyFill="1" applyAlignment="1">
      <alignment horizontal="left" vertical="center" wrapText="1"/>
    </xf>
    <xf numFmtId="39" fontId="9" fillId="4" borderId="0" xfId="2" applyNumberFormat="1" applyFont="1" applyFill="1" applyAlignment="1">
      <alignment horizontal="right" vertical="center" wrapText="1"/>
    </xf>
    <xf numFmtId="0" fontId="8" fillId="3" borderId="2" xfId="2" applyFont="1" applyFill="1" applyBorder="1" applyAlignment="1">
      <alignment horizontal="left" vertical="center" wrapText="1"/>
    </xf>
    <xf numFmtId="39" fontId="9" fillId="3" borderId="2" xfId="2" applyNumberFormat="1" applyFont="1" applyFill="1" applyBorder="1" applyAlignment="1">
      <alignment horizontal="right" vertical="center" wrapText="1"/>
    </xf>
    <xf numFmtId="0" fontId="9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39" fontId="12" fillId="0" borderId="0" xfId="0" applyNumberFormat="1" applyFont="1"/>
    <xf numFmtId="0" fontId="12" fillId="0" borderId="0" xfId="0" applyFont="1" applyAlignment="1">
      <alignment horizontal="left" wrapText="1"/>
    </xf>
    <xf numFmtId="0" fontId="13" fillId="2" borderId="0" xfId="2" applyFont="1" applyFill="1" applyAlignment="1">
      <alignment horizontal="left" wrapText="1"/>
    </xf>
    <xf numFmtId="0" fontId="14" fillId="2" borderId="0" xfId="2" applyFont="1" applyFill="1"/>
    <xf numFmtId="0" fontId="3" fillId="2" borderId="0" xfId="2" applyFont="1" applyFill="1"/>
    <xf numFmtId="4" fontId="3" fillId="0" borderId="0" xfId="2" applyNumberFormat="1" applyFont="1"/>
    <xf numFmtId="4" fontId="12" fillId="0" borderId="0" xfId="0" applyNumberFormat="1" applyFont="1"/>
    <xf numFmtId="4" fontId="0" fillId="0" borderId="0" xfId="0" applyNumberFormat="1"/>
    <xf numFmtId="164" fontId="12" fillId="0" borderId="0" xfId="1" applyFont="1"/>
    <xf numFmtId="0" fontId="3" fillId="0" borderId="0" xfId="2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4" fillId="2" borderId="0" xfId="2" applyFont="1" applyFill="1" applyAlignment="1">
      <alignment wrapText="1"/>
    </xf>
    <xf numFmtId="0" fontId="3" fillId="2" borderId="0" xfId="2" applyFont="1" applyFill="1" applyAlignment="1">
      <alignment wrapText="1"/>
    </xf>
    <xf numFmtId="0" fontId="3" fillId="0" borderId="0" xfId="2" applyFont="1" applyAlignment="1">
      <alignment horizont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13" fillId="2" borderId="0" xfId="2" applyFont="1" applyFill="1" applyAlignment="1">
      <alignment horizontal="left" wrapText="1"/>
    </xf>
  </cellXfs>
  <cellStyles count="5">
    <cellStyle name="Millares" xfId="1" builtinId="3"/>
    <cellStyle name="Millares 2" xfId="4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1099911</xdr:colOff>
      <xdr:row>0</xdr:row>
      <xdr:rowOff>34018</xdr:rowOff>
    </xdr:from>
    <xdr:to>
      <xdr:col>10</xdr:col>
      <xdr:colOff>391750</xdr:colOff>
      <xdr:row>1</xdr:row>
      <xdr:rowOff>6259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1DFE33-1F9B-4754-B8C1-4D5AD3D36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1072" y="34018"/>
          <a:ext cx="3476036" cy="126492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0</xdr:row>
      <xdr:rowOff>434340</xdr:rowOff>
    </xdr:from>
    <xdr:to>
      <xdr:col>1</xdr:col>
      <xdr:colOff>1531620</xdr:colOff>
      <xdr:row>0</xdr:row>
      <xdr:rowOff>1203960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19C148-3AC8-4E6A-8687-69F3D4B1D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" y="434340"/>
          <a:ext cx="1501140" cy="769620"/>
        </a:xfrm>
        <a:prstGeom prst="rect">
          <a:avLst/>
        </a:prstGeom>
      </xdr:spPr>
    </xdr:pic>
    <xdr:clientData/>
  </xdr:twoCellAnchor>
  <xdr:twoCellAnchor editAs="oneCell">
    <xdr:from>
      <xdr:col>2</xdr:col>
      <xdr:colOff>1316695</xdr:colOff>
      <xdr:row>88</xdr:row>
      <xdr:rowOff>162128</xdr:rowOff>
    </xdr:from>
    <xdr:to>
      <xdr:col>5</xdr:col>
      <xdr:colOff>1298348</xdr:colOff>
      <xdr:row>99</xdr:row>
      <xdr:rowOff>38122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7B9E4F-F89F-4543-A11A-BEE94491FA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6919" t="28300" r="28399" b="25789"/>
        <a:stretch/>
      </xdr:blipFill>
      <xdr:spPr>
        <a:xfrm>
          <a:off x="5115356" y="19540967"/>
          <a:ext cx="4834868" cy="25747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1"/>
  <sheetViews>
    <sheetView tabSelected="1" topLeftCell="B1" zoomScaleNormal="100" zoomScaleSheetLayoutView="84" workbookViewId="0">
      <selection activeCell="U11" sqref="U11"/>
    </sheetView>
  </sheetViews>
  <sheetFormatPr baseColWidth="10" defaultColWidth="9.140625" defaultRowHeight="15.75" outlineLevelRow="3" outlineLevelCol="1"/>
  <cols>
    <col min="1" max="1" width="9.140625" style="1" hidden="1" customWidth="1" outlineLevel="1"/>
    <col min="2" max="2" width="59.42578125" style="15" customWidth="1" collapsed="1"/>
    <col min="3" max="3" width="24.5703125" style="1" customWidth="1"/>
    <col min="4" max="5" width="24.140625" style="1" customWidth="1"/>
    <col min="6" max="10" width="20.85546875" style="1" customWidth="1"/>
    <col min="11" max="17" width="24.5703125" style="1" customWidth="1"/>
    <col min="18" max="18" width="23.140625" style="1" bestFit="1" customWidth="1"/>
    <col min="19" max="19" width="20.85546875" style="1" customWidth="1"/>
    <col min="20" max="22" width="9.140625" style="1"/>
    <col min="23" max="23" width="11.5703125" style="2" bestFit="1" customWidth="1"/>
    <col min="24" max="16384" width="9.140625" style="1"/>
  </cols>
  <sheetData>
    <row r="1" spans="1:28" ht="102.6" customHeight="1"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28" ht="19.5"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32"/>
    </row>
    <row r="3" spans="1:28" ht="19.5">
      <c r="B3" s="43" t="s">
        <v>1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1:28">
      <c r="B4" s="44" t="s">
        <v>2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31.5">
      <c r="B5" s="4" t="s">
        <v>3</v>
      </c>
      <c r="C5" s="5" t="s">
        <v>4</v>
      </c>
      <c r="D5" s="5" t="s">
        <v>5</v>
      </c>
      <c r="E5" s="5" t="s">
        <v>162</v>
      </c>
      <c r="F5" s="4" t="s">
        <v>163</v>
      </c>
      <c r="G5" s="4" t="s">
        <v>164</v>
      </c>
      <c r="H5" s="4" t="s">
        <v>165</v>
      </c>
      <c r="I5" s="4" t="s">
        <v>166</v>
      </c>
      <c r="J5" s="4" t="s">
        <v>167</v>
      </c>
      <c r="K5" s="4" t="s">
        <v>168</v>
      </c>
      <c r="L5" s="4" t="s">
        <v>169</v>
      </c>
      <c r="M5" s="4" t="s">
        <v>170</v>
      </c>
      <c r="N5" s="4" t="s">
        <v>171</v>
      </c>
      <c r="O5" s="4" t="s">
        <v>172</v>
      </c>
      <c r="P5" s="4" t="s">
        <v>173</v>
      </c>
      <c r="Q5" s="4" t="s">
        <v>174</v>
      </c>
      <c r="R5" s="4" t="s">
        <v>175</v>
      </c>
    </row>
    <row r="6" spans="1:28">
      <c r="B6" s="6" t="s">
        <v>6</v>
      </c>
      <c r="C6" s="7">
        <f>+C7+C13+C23+C33+C42+C50+C60+C65+C71</f>
        <v>10268433870</v>
      </c>
      <c r="D6" s="7">
        <f>+D7+D13+D23+D33+D42+D50+D60+D65+D71</f>
        <v>-200000000.00000024</v>
      </c>
      <c r="E6" s="7">
        <f t="shared" ref="E6" si="0">+E7+E13+E23+E33+E42+E50+E60+E65+E71</f>
        <v>10068433870</v>
      </c>
      <c r="F6" s="7">
        <f t="shared" ref="F6:G6" si="1">+F7+F13+F23+F33+F42+F50+F60+F65+F71</f>
        <v>371725991.56999999</v>
      </c>
      <c r="G6" s="7">
        <f t="shared" si="1"/>
        <v>694269516.18000007</v>
      </c>
      <c r="H6" s="7">
        <f t="shared" ref="H6" si="2">+H7+H13+H23+H33+H42+H50+H60+H65+H71</f>
        <v>654299620.82000005</v>
      </c>
      <c r="I6" s="7">
        <f>+I7+I13+I23+I33+I42+I50+I60+I65+I71</f>
        <v>575294627.97000003</v>
      </c>
      <c r="J6" s="7">
        <f>+J7+J13+J23+J50+J60</f>
        <v>835215883.14999986</v>
      </c>
      <c r="K6" s="7">
        <f t="shared" ref="K6:Q6" si="3">+K7+K13+K23+K33+K42+K50+K60+K65+K71</f>
        <v>637011743.11000013</v>
      </c>
      <c r="L6" s="7">
        <f t="shared" si="3"/>
        <v>600614184.0999999</v>
      </c>
      <c r="M6" s="7">
        <f t="shared" si="3"/>
        <v>563282860.24000001</v>
      </c>
      <c r="N6" s="7">
        <f t="shared" si="3"/>
        <v>623107821.59000003</v>
      </c>
      <c r="O6" s="7">
        <f t="shared" si="3"/>
        <v>954443408.84000015</v>
      </c>
      <c r="P6" s="7">
        <f t="shared" ref="P6" si="4">+P7+P13+P23+P33+P42+P50+P60+P65+P71</f>
        <v>637225359.48000002</v>
      </c>
      <c r="Q6" s="7">
        <f t="shared" si="3"/>
        <v>1497597827.5399997</v>
      </c>
      <c r="R6" s="7">
        <f>SUM(F6:Q6)</f>
        <v>8644088844.5899982</v>
      </c>
      <c r="S6" s="2"/>
    </row>
    <row r="7" spans="1:28" ht="15" customHeight="1">
      <c r="B7" s="12" t="s">
        <v>7</v>
      </c>
      <c r="C7" s="8">
        <f>SUM(C8:C12)</f>
        <v>6057309694</v>
      </c>
      <c r="D7" s="8">
        <f>SUM(D8:D12)</f>
        <v>971184872.73999989</v>
      </c>
      <c r="E7" s="8">
        <f t="shared" ref="E7" si="5">SUM(E8:E12)</f>
        <v>7028494566.7399998</v>
      </c>
      <c r="F7" s="8">
        <f>SUM(F8:F12)</f>
        <v>365783557.00999999</v>
      </c>
      <c r="G7" s="8">
        <f>+G9+G10+G11+G12+G8</f>
        <v>568659213.25</v>
      </c>
      <c r="H7" s="8">
        <f>+H9+H10+H11+H12+H8</f>
        <v>427037970.38</v>
      </c>
      <c r="I7" s="8">
        <f>+I9+I10+I11+I12+I8</f>
        <v>432960689.56999999</v>
      </c>
      <c r="J7" s="8">
        <f>+J12+J11+J10+J9+J8</f>
        <v>680761060.01999998</v>
      </c>
      <c r="K7" s="8">
        <f>SUM(K8:K12)</f>
        <v>451058321.71000004</v>
      </c>
      <c r="L7" s="8">
        <f>SUM(L8:L12)</f>
        <v>433376775.30000001</v>
      </c>
      <c r="M7" s="8">
        <f>SUM(M8:M12)</f>
        <v>450949057.47000003</v>
      </c>
      <c r="N7" s="8">
        <f>N12+N9+N8</f>
        <v>443017940.96000004</v>
      </c>
      <c r="O7" s="8">
        <f>O9+O8+O12</f>
        <v>799963041.46000004</v>
      </c>
      <c r="P7" s="8">
        <f>P9+P8+P12</f>
        <v>455118773.30000007</v>
      </c>
      <c r="Q7" s="8">
        <f>Q9+Q8+Q12</f>
        <v>1169111004.1699998</v>
      </c>
      <c r="R7" s="7">
        <f>SUM(F7:Q7)</f>
        <v>6677797404.6000004</v>
      </c>
      <c r="T7" s="9"/>
    </row>
    <row r="8" spans="1:28" ht="15" customHeight="1">
      <c r="A8" s="1" t="s">
        <v>8</v>
      </c>
      <c r="B8" s="36" t="s">
        <v>9</v>
      </c>
      <c r="C8" s="10">
        <v>3860475612</v>
      </c>
      <c r="D8" s="10">
        <v>1229350411.0999999</v>
      </c>
      <c r="E8" s="10">
        <v>5089826023.1000004</v>
      </c>
      <c r="F8" s="10">
        <v>313514982.26999998</v>
      </c>
      <c r="G8" s="10">
        <v>489765357.25999999</v>
      </c>
      <c r="H8" s="10">
        <v>366811767.63</v>
      </c>
      <c r="I8" s="10">
        <v>372207881.49000001</v>
      </c>
      <c r="J8" s="10">
        <v>377144745.11000001</v>
      </c>
      <c r="K8" s="10">
        <v>374213196.75</v>
      </c>
      <c r="L8" s="10">
        <v>373499461.98000002</v>
      </c>
      <c r="M8" s="10">
        <v>386105431.16000003</v>
      </c>
      <c r="N8" s="10">
        <v>381203198.49000001</v>
      </c>
      <c r="O8" s="34">
        <v>391978741.04000002</v>
      </c>
      <c r="P8" s="10">
        <v>389544168.91000003</v>
      </c>
      <c r="Q8" s="34">
        <v>757509640.85000002</v>
      </c>
      <c r="R8" s="10">
        <f>SUM(F8:Q8)</f>
        <v>4973498572.9399996</v>
      </c>
      <c r="S8" s="32"/>
      <c r="T8" s="11"/>
    </row>
    <row r="9" spans="1:28" ht="15" customHeight="1">
      <c r="A9" s="1" t="s">
        <v>10</v>
      </c>
      <c r="B9" s="36" t="s">
        <v>11</v>
      </c>
      <c r="C9" s="10">
        <v>1461516591</v>
      </c>
      <c r="D9" s="10">
        <v>-325483828.85000002</v>
      </c>
      <c r="E9" s="10">
        <v>1136032762.1500001</v>
      </c>
      <c r="F9" s="10">
        <v>4255750</v>
      </c>
      <c r="G9" s="10">
        <v>4387534.9000000004</v>
      </c>
      <c r="H9" s="10">
        <v>4345484.57</v>
      </c>
      <c r="I9" s="10">
        <v>4231298.05</v>
      </c>
      <c r="J9" s="10">
        <v>246821123.11000001</v>
      </c>
      <c r="K9" s="10">
        <v>20003618.489999998</v>
      </c>
      <c r="L9" s="10">
        <v>3059833.33</v>
      </c>
      <c r="M9" s="10">
        <v>3846550.51</v>
      </c>
      <c r="N9" s="10">
        <v>3465813.75</v>
      </c>
      <c r="O9" s="10">
        <v>351814556.95999998</v>
      </c>
      <c r="P9" s="10">
        <v>6561752.4199999999</v>
      </c>
      <c r="Q9" s="10">
        <v>353136311.19999999</v>
      </c>
      <c r="R9" s="10">
        <f t="shared" ref="R9:R11" si="6">SUM(F9:Q9)</f>
        <v>1005929627.29</v>
      </c>
      <c r="T9" s="11"/>
    </row>
    <row r="10" spans="1:28" ht="15" customHeight="1">
      <c r="A10" s="1" t="s">
        <v>12</v>
      </c>
      <c r="B10" s="36" t="s">
        <v>13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f t="shared" si="6"/>
        <v>0</v>
      </c>
      <c r="T10" s="11"/>
    </row>
    <row r="11" spans="1:28" ht="15" customHeight="1">
      <c r="A11" s="1" t="s">
        <v>14</v>
      </c>
      <c r="B11" s="36" t="s">
        <v>15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f t="shared" si="6"/>
        <v>0</v>
      </c>
    </row>
    <row r="12" spans="1:28" ht="15" customHeight="1">
      <c r="A12" s="1" t="s">
        <v>16</v>
      </c>
      <c r="B12" s="36" t="s">
        <v>17</v>
      </c>
      <c r="C12" s="10">
        <v>735317491</v>
      </c>
      <c r="D12" s="10">
        <v>67318290.489999995</v>
      </c>
      <c r="E12" s="10">
        <v>802635781.49000001</v>
      </c>
      <c r="F12" s="10">
        <v>48012824.740000002</v>
      </c>
      <c r="G12" s="10">
        <v>74506321.090000004</v>
      </c>
      <c r="H12" s="10">
        <v>55880718.18</v>
      </c>
      <c r="I12" s="10">
        <v>56521510.030000001</v>
      </c>
      <c r="J12" s="10">
        <v>56795191.799999997</v>
      </c>
      <c r="K12" s="2">
        <v>56841506.469999999</v>
      </c>
      <c r="L12" s="10">
        <v>56817479.990000002</v>
      </c>
      <c r="M12" s="10">
        <v>60997075.799999997</v>
      </c>
      <c r="N12" s="10">
        <v>58348928.719999999</v>
      </c>
      <c r="O12" s="10">
        <v>56169743.460000001</v>
      </c>
      <c r="P12" s="10">
        <v>59012851.969999999</v>
      </c>
      <c r="Q12" s="10">
        <v>58465052.119999997</v>
      </c>
      <c r="R12" s="10">
        <f>SUM(F12:Q12)</f>
        <v>698369204.37000012</v>
      </c>
      <c r="S12" s="32"/>
      <c r="T12" s="11"/>
    </row>
    <row r="13" spans="1:28" ht="15" customHeight="1">
      <c r="B13" s="12" t="s">
        <v>18</v>
      </c>
      <c r="C13" s="8">
        <f>SUM(C14:C22)</f>
        <v>1530508267</v>
      </c>
      <c r="D13" s="8">
        <f>SUM(D14:D22)</f>
        <v>-103812802.71000001</v>
      </c>
      <c r="E13" s="8">
        <f>SUM(E14:E22)</f>
        <v>1426695464.29</v>
      </c>
      <c r="F13" s="8">
        <f>SUM(F14:F22)</f>
        <v>5942434.5599999996</v>
      </c>
      <c r="G13" s="8">
        <f>+G15+G16+G17+G18+G19+G20+G21+G22+G14</f>
        <v>108599510.84</v>
      </c>
      <c r="H13" s="8">
        <f>+H15+H16+H17+H18+H19+H20+H21+H22+H14</f>
        <v>115862977.38</v>
      </c>
      <c r="I13" s="8">
        <f>+I15+I16+I17+I18+I19+I20+I21+I22+I14</f>
        <v>70477069.159999996</v>
      </c>
      <c r="J13" s="8">
        <f>+J22+J21+J20+J19+J18+J17+J16+J15+J14</f>
        <v>70147636.390000001</v>
      </c>
      <c r="K13" s="8">
        <f t="shared" ref="K13" si="7">SUM(K14:K22)</f>
        <v>103293253.94</v>
      </c>
      <c r="L13" s="8">
        <f t="shared" ref="L13:Q13" si="8">SUM(L14:L22)</f>
        <v>139642043.76999998</v>
      </c>
      <c r="M13" s="8">
        <f t="shared" si="8"/>
        <v>67269810.329999998</v>
      </c>
      <c r="N13" s="8">
        <f t="shared" si="8"/>
        <v>108442480.28</v>
      </c>
      <c r="O13" s="8">
        <f t="shared" si="8"/>
        <v>91725727.109999999</v>
      </c>
      <c r="P13" s="8">
        <f t="shared" si="8"/>
        <v>89700652.269999996</v>
      </c>
      <c r="Q13" s="8">
        <f t="shared" si="8"/>
        <v>159907718.05000001</v>
      </c>
      <c r="R13" s="7">
        <f>SUM(F13:Q13)</f>
        <v>1131011314.0799999</v>
      </c>
      <c r="T13" s="9"/>
    </row>
    <row r="14" spans="1:28" ht="15" customHeight="1">
      <c r="A14" s="1" t="s">
        <v>19</v>
      </c>
      <c r="B14" s="36" t="s">
        <v>20</v>
      </c>
      <c r="C14" s="10">
        <v>134497560</v>
      </c>
      <c r="D14" s="34">
        <v>52908000</v>
      </c>
      <c r="E14" s="34">
        <v>187405560</v>
      </c>
      <c r="F14" s="10">
        <v>421571.63</v>
      </c>
      <c r="G14" s="10">
        <v>11082021.279999999</v>
      </c>
      <c r="H14" s="10">
        <v>14712725.1</v>
      </c>
      <c r="I14" s="10">
        <v>7532516.9299999997</v>
      </c>
      <c r="J14" s="10">
        <v>10093883.02</v>
      </c>
      <c r="K14" s="10">
        <v>10584716.32</v>
      </c>
      <c r="L14" s="10">
        <v>11287498.74</v>
      </c>
      <c r="M14" s="10">
        <v>13361998.52</v>
      </c>
      <c r="N14" s="10">
        <v>11028520.529999999</v>
      </c>
      <c r="O14" s="10">
        <v>11121764.529999999</v>
      </c>
      <c r="P14" s="10">
        <v>11835299.060000001</v>
      </c>
      <c r="Q14" s="10">
        <v>12222775.9</v>
      </c>
      <c r="R14" s="10">
        <f>SUM(F14:Q14)</f>
        <v>125285291.56</v>
      </c>
      <c r="T14" s="11"/>
    </row>
    <row r="15" spans="1:28" ht="15" customHeight="1">
      <c r="A15" s="1" t="s">
        <v>21</v>
      </c>
      <c r="B15" s="36" t="s">
        <v>22</v>
      </c>
      <c r="C15" s="10">
        <v>40352836</v>
      </c>
      <c r="D15" s="34">
        <v>-6138387.5</v>
      </c>
      <c r="E15" s="34">
        <v>34214448.5</v>
      </c>
      <c r="F15" s="10">
        <v>0</v>
      </c>
      <c r="G15" s="10">
        <v>0</v>
      </c>
      <c r="H15" s="10">
        <v>678393.35</v>
      </c>
      <c r="I15" s="10">
        <v>1446321.96</v>
      </c>
      <c r="J15" s="10">
        <v>2212661.9</v>
      </c>
      <c r="K15" s="10">
        <v>1266497.31</v>
      </c>
      <c r="L15" s="10">
        <v>969565.91</v>
      </c>
      <c r="M15" s="10">
        <v>359015</v>
      </c>
      <c r="N15" s="10">
        <v>1443415.42</v>
      </c>
      <c r="O15" s="10">
        <v>1598842.66</v>
      </c>
      <c r="P15" s="10">
        <v>748384.04</v>
      </c>
      <c r="Q15" s="10">
        <v>1528545.74</v>
      </c>
      <c r="R15" s="10">
        <f t="shared" ref="R15:R22" si="9">SUM(F15:Q15)</f>
        <v>12251643.290000001</v>
      </c>
      <c r="T15" s="11"/>
    </row>
    <row r="16" spans="1:28" ht="15" customHeight="1">
      <c r="A16" s="1" t="s">
        <v>23</v>
      </c>
      <c r="B16" s="36" t="s">
        <v>24</v>
      </c>
      <c r="C16" s="10">
        <v>36093483</v>
      </c>
      <c r="D16" s="34">
        <v>-7286197.6500000004</v>
      </c>
      <c r="E16" s="34">
        <v>28807285.350000001</v>
      </c>
      <c r="F16" s="10">
        <v>0</v>
      </c>
      <c r="G16" s="10">
        <v>0</v>
      </c>
      <c r="H16" s="10">
        <v>0</v>
      </c>
      <c r="I16" s="10">
        <v>0</v>
      </c>
      <c r="J16" s="10">
        <v>1928450</v>
      </c>
      <c r="K16" s="10">
        <v>2849820</v>
      </c>
      <c r="L16" s="10">
        <v>3916110</v>
      </c>
      <c r="M16" s="10">
        <v>0</v>
      </c>
      <c r="N16" s="10">
        <v>2234090</v>
      </c>
      <c r="O16" s="10">
        <v>2508950.02</v>
      </c>
      <c r="P16" s="10">
        <v>1440890</v>
      </c>
      <c r="Q16" s="10">
        <v>3184210</v>
      </c>
      <c r="R16" s="10">
        <f t="shared" si="9"/>
        <v>18062520.02</v>
      </c>
      <c r="T16" s="11"/>
    </row>
    <row r="17" spans="1:20" ht="15" customHeight="1">
      <c r="A17" s="1" t="s">
        <v>25</v>
      </c>
      <c r="B17" s="36" t="s">
        <v>26</v>
      </c>
      <c r="C17" s="10">
        <v>4732690</v>
      </c>
      <c r="D17" s="34">
        <v>-4210171.01</v>
      </c>
      <c r="E17" s="34">
        <v>522518.99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190000</v>
      </c>
      <c r="O17" s="10">
        <v>190000</v>
      </c>
      <c r="P17" s="10">
        <v>90488.09</v>
      </c>
      <c r="Q17" s="10">
        <v>0</v>
      </c>
      <c r="R17" s="10">
        <f t="shared" si="9"/>
        <v>470488.08999999997</v>
      </c>
      <c r="T17" s="11"/>
    </row>
    <row r="18" spans="1:20" ht="15" customHeight="1">
      <c r="A18" s="1" t="s">
        <v>27</v>
      </c>
      <c r="B18" s="36" t="s">
        <v>28</v>
      </c>
      <c r="C18" s="10">
        <v>357293157</v>
      </c>
      <c r="D18" s="34">
        <v>-106000874.01000001</v>
      </c>
      <c r="E18" s="34">
        <v>251292282.99000001</v>
      </c>
      <c r="F18" s="10">
        <v>0</v>
      </c>
      <c r="G18" s="10">
        <v>33362859.920000002</v>
      </c>
      <c r="H18" s="10">
        <v>16746023.560000001</v>
      </c>
      <c r="I18" s="10">
        <v>20964198.030000001</v>
      </c>
      <c r="J18" s="10">
        <v>17120284.120000001</v>
      </c>
      <c r="K18" s="10">
        <v>14202072.23</v>
      </c>
      <c r="L18" s="10">
        <v>21222095.850000001</v>
      </c>
      <c r="M18" s="10">
        <v>15307478</v>
      </c>
      <c r="N18" s="10">
        <v>15022416.01</v>
      </c>
      <c r="O18" s="10">
        <v>25326153.84</v>
      </c>
      <c r="P18" s="10">
        <v>23886555.800000001</v>
      </c>
      <c r="Q18" s="10">
        <v>8053363.5800000001</v>
      </c>
      <c r="R18" s="10">
        <f t="shared" si="9"/>
        <v>211213500.94000003</v>
      </c>
      <c r="T18" s="11"/>
    </row>
    <row r="19" spans="1:20" ht="15" customHeight="1">
      <c r="A19" s="1" t="s">
        <v>29</v>
      </c>
      <c r="B19" s="36" t="s">
        <v>30</v>
      </c>
      <c r="C19" s="10">
        <v>57569907</v>
      </c>
      <c r="D19" s="34">
        <v>39538549.229999997</v>
      </c>
      <c r="E19" s="34">
        <v>97108456.230000004</v>
      </c>
      <c r="F19" s="10">
        <v>5442392.9299999997</v>
      </c>
      <c r="G19" s="10">
        <v>5479467.2599999998</v>
      </c>
      <c r="H19" s="10">
        <v>7001621.7699999996</v>
      </c>
      <c r="I19" s="10">
        <v>3755473.97</v>
      </c>
      <c r="J19" s="10">
        <v>8034478.5099999998</v>
      </c>
      <c r="K19" s="10">
        <v>11428938.689999999</v>
      </c>
      <c r="L19" s="10">
        <v>7118279.6799999997</v>
      </c>
      <c r="M19" s="10">
        <v>6134844.7599999998</v>
      </c>
      <c r="N19" s="10">
        <v>9417968.8599999994</v>
      </c>
      <c r="O19" s="10">
        <v>5376443.5199999996</v>
      </c>
      <c r="P19" s="10">
        <v>7420537.7599999998</v>
      </c>
      <c r="Q19" s="10">
        <v>5918417.0999999996</v>
      </c>
      <c r="R19" s="10">
        <f t="shared" si="9"/>
        <v>82528864.809999987</v>
      </c>
      <c r="T19" s="11"/>
    </row>
    <row r="20" spans="1:20" ht="15" customHeight="1">
      <c r="A20" s="1" t="s">
        <v>31</v>
      </c>
      <c r="B20" s="36" t="s">
        <v>32</v>
      </c>
      <c r="C20" s="10">
        <v>23666732</v>
      </c>
      <c r="D20" s="34">
        <f>E20-C20</f>
        <v>-1450255.7699999996</v>
      </c>
      <c r="E20" s="34">
        <v>22216476.23</v>
      </c>
      <c r="F20" s="10">
        <v>0</v>
      </c>
      <c r="G20" s="10">
        <v>0</v>
      </c>
      <c r="H20" s="10">
        <v>0</v>
      </c>
      <c r="I20" s="10">
        <v>549408</v>
      </c>
      <c r="J20" s="10">
        <v>1292610.52</v>
      </c>
      <c r="K20" s="10">
        <v>1876828.26</v>
      </c>
      <c r="L20" s="10">
        <v>1461271.27</v>
      </c>
      <c r="M20" s="10">
        <v>783193.38</v>
      </c>
      <c r="N20" s="10">
        <v>886526.36</v>
      </c>
      <c r="O20" s="10">
        <v>1229942.46</v>
      </c>
      <c r="P20" s="10">
        <v>893345.66</v>
      </c>
      <c r="Q20" s="10">
        <v>1296633.08</v>
      </c>
      <c r="R20" s="10">
        <f t="shared" si="9"/>
        <v>10269758.99</v>
      </c>
      <c r="T20" s="11"/>
    </row>
    <row r="21" spans="1:20" ht="15" customHeight="1">
      <c r="A21" s="1" t="s">
        <v>33</v>
      </c>
      <c r="B21" s="36" t="s">
        <v>34</v>
      </c>
      <c r="C21" s="10">
        <v>862007732</v>
      </c>
      <c r="D21" s="34">
        <f t="shared" ref="D21:D22" si="10">E21-C21</f>
        <v>-204158218.13</v>
      </c>
      <c r="E21" s="34">
        <v>657849513.87</v>
      </c>
      <c r="F21" s="10">
        <v>78470</v>
      </c>
      <c r="G21" s="10">
        <v>53204927.82</v>
      </c>
      <c r="H21" s="10">
        <v>76579958.599999994</v>
      </c>
      <c r="I21" s="10">
        <v>26606336.41</v>
      </c>
      <c r="J21" s="10">
        <v>24909972.719999999</v>
      </c>
      <c r="K21" s="10">
        <v>59605728.899999999</v>
      </c>
      <c r="L21" s="10">
        <v>82890376.069999993</v>
      </c>
      <c r="M21" s="10">
        <v>28688801.460000001</v>
      </c>
      <c r="N21" s="10">
        <v>61362111.850000001</v>
      </c>
      <c r="O21" s="10">
        <v>33444088.68</v>
      </c>
      <c r="P21" s="10">
        <v>27689365.260000002</v>
      </c>
      <c r="Q21" s="10">
        <v>105039447.22</v>
      </c>
      <c r="R21" s="10">
        <f t="shared" si="9"/>
        <v>580099584.99000001</v>
      </c>
      <c r="T21" s="11"/>
    </row>
    <row r="22" spans="1:20" ht="15" customHeight="1">
      <c r="A22" s="1" t="s">
        <v>35</v>
      </c>
      <c r="B22" s="36" t="s">
        <v>36</v>
      </c>
      <c r="C22" s="10">
        <v>14294170</v>
      </c>
      <c r="D22" s="34">
        <f t="shared" si="10"/>
        <v>132984752.13</v>
      </c>
      <c r="E22" s="34">
        <v>147278922.13</v>
      </c>
      <c r="F22" s="10">
        <v>0</v>
      </c>
      <c r="G22" s="10">
        <v>5470234.5599999996</v>
      </c>
      <c r="H22" s="10">
        <v>144255</v>
      </c>
      <c r="I22" s="10">
        <v>9622813.8599999994</v>
      </c>
      <c r="J22" s="10">
        <v>4555295.5999999996</v>
      </c>
      <c r="K22" s="10">
        <v>1478652.23</v>
      </c>
      <c r="L22" s="10">
        <v>10776846.25</v>
      </c>
      <c r="M22" s="10">
        <v>2634479.21</v>
      </c>
      <c r="N22" s="10">
        <v>6857431.25</v>
      </c>
      <c r="O22" s="10">
        <v>10929541.4</v>
      </c>
      <c r="P22" s="10">
        <v>15695786.6</v>
      </c>
      <c r="Q22" s="10">
        <v>22664325.43</v>
      </c>
      <c r="R22" s="10">
        <f t="shared" si="9"/>
        <v>90829661.389999986</v>
      </c>
      <c r="S22" s="32"/>
      <c r="T22" s="11"/>
    </row>
    <row r="23" spans="1:20" ht="15" customHeight="1">
      <c r="B23" s="12" t="s">
        <v>37</v>
      </c>
      <c r="C23" s="8">
        <f>SUM(C24:C32)</f>
        <v>2001443336</v>
      </c>
      <c r="D23" s="8">
        <f>SUM(D24:D32)</f>
        <v>-1010981675.09</v>
      </c>
      <c r="E23" s="8">
        <f t="shared" ref="E23" si="11">SUM(E24:E32)</f>
        <v>990461660.90999997</v>
      </c>
      <c r="F23" s="8">
        <f>SUM(F24:F32)</f>
        <v>0</v>
      </c>
      <c r="G23" s="8">
        <f>G25+G26+G27+G28+G29+G30+G31+G32+G24</f>
        <v>12431297.109999999</v>
      </c>
      <c r="H23" s="8">
        <f>H25+H26+H27+H28+H29+H30+H31+H32+H24</f>
        <v>62880345.579999998</v>
      </c>
      <c r="I23" s="8">
        <f>I25+I26+I27+I28+I29+I30+I31+I32+I24</f>
        <v>62496312.120000005</v>
      </c>
      <c r="J23" s="8">
        <f>+J31++J30+J29+J28+J27+J26+J25+J24+J32</f>
        <v>67222799.289999992</v>
      </c>
      <c r="K23" s="8">
        <f t="shared" ref="K23:Q23" si="12">SUM(K24:K32)</f>
        <v>65758826.609999999</v>
      </c>
      <c r="L23" s="8">
        <f t="shared" si="12"/>
        <v>14436676.300000001</v>
      </c>
      <c r="M23" s="8">
        <f t="shared" si="12"/>
        <v>24284707.730000004</v>
      </c>
      <c r="N23" s="8">
        <f t="shared" si="12"/>
        <v>57544311.219999999</v>
      </c>
      <c r="O23" s="8">
        <f t="shared" si="12"/>
        <v>40327266</v>
      </c>
      <c r="P23" s="8">
        <f t="shared" ref="P23" si="13">SUM(P24:P32)</f>
        <v>50213000.75</v>
      </c>
      <c r="Q23" s="8">
        <f t="shared" si="12"/>
        <v>134005373.86999997</v>
      </c>
      <c r="R23" s="7">
        <f>SUM(F23:Q23)</f>
        <v>591600916.58000004</v>
      </c>
      <c r="T23" s="9"/>
    </row>
    <row r="24" spans="1:20" ht="15" customHeight="1">
      <c r="A24" s="1" t="s">
        <v>38</v>
      </c>
      <c r="B24" s="36" t="s">
        <v>39</v>
      </c>
      <c r="C24" s="10">
        <v>735142773</v>
      </c>
      <c r="D24" s="10">
        <f>E24-C24</f>
        <v>-212623918.85000002</v>
      </c>
      <c r="E24" s="10">
        <v>522518854.14999998</v>
      </c>
      <c r="F24" s="10">
        <v>0</v>
      </c>
      <c r="G24" s="10">
        <v>0</v>
      </c>
      <c r="H24" s="10">
        <v>50903879.259999998</v>
      </c>
      <c r="I24" s="10">
        <v>19715640.41</v>
      </c>
      <c r="J24" s="10">
        <v>63428392.75</v>
      </c>
      <c r="K24" s="10">
        <v>43651174.609999999</v>
      </c>
      <c r="L24" s="10">
        <v>9900808.3900000006</v>
      </c>
      <c r="M24" s="10">
        <v>14466284.82</v>
      </c>
      <c r="N24" s="10">
        <v>38899722.899999999</v>
      </c>
      <c r="O24" s="10">
        <v>22446357.75</v>
      </c>
      <c r="P24" s="10">
        <v>32437178.379999999</v>
      </c>
      <c r="Q24" s="10">
        <v>98757042.489999995</v>
      </c>
      <c r="R24" s="10">
        <f>SUM(F24:Q24)</f>
        <v>394606481.76000005</v>
      </c>
      <c r="T24" s="11"/>
    </row>
    <row r="25" spans="1:20" ht="15" customHeight="1">
      <c r="A25" s="1" t="s">
        <v>40</v>
      </c>
      <c r="B25" s="36" t="s">
        <v>41</v>
      </c>
      <c r="C25" s="10">
        <v>123843146</v>
      </c>
      <c r="D25" s="10">
        <f t="shared" ref="D25:D32" si="14">E25-C25</f>
        <v>-68250171.219999999</v>
      </c>
      <c r="E25" s="10">
        <v>55592974.780000001</v>
      </c>
      <c r="F25" s="10">
        <v>0</v>
      </c>
      <c r="G25" s="10">
        <v>0</v>
      </c>
      <c r="H25" s="10">
        <v>1012694.88</v>
      </c>
      <c r="I25" s="10">
        <v>1653840.8</v>
      </c>
      <c r="J25" s="10">
        <v>0</v>
      </c>
      <c r="K25" s="10">
        <v>0</v>
      </c>
      <c r="L25" s="10">
        <v>12980</v>
      </c>
      <c r="M25" s="10">
        <v>0</v>
      </c>
      <c r="N25" s="10">
        <v>0</v>
      </c>
      <c r="O25" s="10">
        <v>4158886.68</v>
      </c>
      <c r="P25" s="10">
        <v>138980.4</v>
      </c>
      <c r="Q25" s="10">
        <v>1083471.52</v>
      </c>
      <c r="R25" s="10">
        <f t="shared" ref="R25:R32" si="15">SUM(F25:Q25)</f>
        <v>8060854.2800000012</v>
      </c>
      <c r="T25" s="11"/>
    </row>
    <row r="26" spans="1:20" ht="15" customHeight="1">
      <c r="A26" s="1" t="s">
        <v>42</v>
      </c>
      <c r="B26" s="36" t="s">
        <v>43</v>
      </c>
      <c r="C26" s="10">
        <v>58631879</v>
      </c>
      <c r="D26" s="10">
        <f t="shared" si="14"/>
        <v>20881637.010000005</v>
      </c>
      <c r="E26" s="10">
        <v>79513516.010000005</v>
      </c>
      <c r="F26" s="10">
        <v>0</v>
      </c>
      <c r="G26" s="10">
        <v>335271.28000000003</v>
      </c>
      <c r="H26" s="10">
        <v>1541793.12</v>
      </c>
      <c r="I26" s="10">
        <v>25950096.100000001</v>
      </c>
      <c r="J26" s="10">
        <v>1162584.78</v>
      </c>
      <c r="K26" s="10">
        <v>8101488.7999999998</v>
      </c>
      <c r="L26" s="10">
        <v>22844.799999999999</v>
      </c>
      <c r="M26" s="10">
        <v>999129.59999999998</v>
      </c>
      <c r="N26" s="10">
        <v>7610269.8700000001</v>
      </c>
      <c r="O26" s="10">
        <v>1062922.04</v>
      </c>
      <c r="P26" s="10">
        <v>4673649.67</v>
      </c>
      <c r="Q26" s="10">
        <v>8497906.0500000007</v>
      </c>
      <c r="R26" s="10">
        <f t="shared" si="15"/>
        <v>59957956.109999999</v>
      </c>
      <c r="T26" s="11"/>
    </row>
    <row r="27" spans="1:20" ht="15" customHeight="1">
      <c r="A27" s="1" t="s">
        <v>44</v>
      </c>
      <c r="B27" s="36" t="s">
        <v>45</v>
      </c>
      <c r="C27" s="10">
        <v>6239365</v>
      </c>
      <c r="D27" s="10">
        <f t="shared" si="14"/>
        <v>-3663125</v>
      </c>
      <c r="E27" s="10">
        <v>2576240</v>
      </c>
      <c r="F27" s="10">
        <v>0</v>
      </c>
      <c r="G27" s="10">
        <v>0</v>
      </c>
      <c r="H27" s="10">
        <v>0</v>
      </c>
      <c r="I27" s="10">
        <v>499149.6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295613.5</v>
      </c>
      <c r="Q27" s="10">
        <v>1121057.6000000001</v>
      </c>
      <c r="R27" s="10">
        <f t="shared" si="15"/>
        <v>1915820.7000000002</v>
      </c>
      <c r="T27" s="11"/>
    </row>
    <row r="28" spans="1:20" ht="15" customHeight="1">
      <c r="A28" s="1" t="s">
        <v>46</v>
      </c>
      <c r="B28" s="36" t="s">
        <v>47</v>
      </c>
      <c r="C28" s="10">
        <v>7191672</v>
      </c>
      <c r="D28" s="10">
        <f t="shared" si="14"/>
        <v>1389187.67</v>
      </c>
      <c r="E28" s="10">
        <v>8580859.6699999999</v>
      </c>
      <c r="F28" s="10">
        <v>0</v>
      </c>
      <c r="G28" s="10">
        <v>0</v>
      </c>
      <c r="H28" s="10">
        <v>0</v>
      </c>
      <c r="I28" s="10">
        <v>0</v>
      </c>
      <c r="J28" s="10">
        <v>11244.46</v>
      </c>
      <c r="K28" s="10">
        <v>0</v>
      </c>
      <c r="L28" s="10">
        <v>53200.02</v>
      </c>
      <c r="M28" s="10">
        <v>1183570.8600000001</v>
      </c>
      <c r="N28" s="10">
        <v>79937.919999999998</v>
      </c>
      <c r="O28" s="10">
        <v>0</v>
      </c>
      <c r="P28" s="10">
        <v>55094.1</v>
      </c>
      <c r="Q28" s="10">
        <v>1853336.32</v>
      </c>
      <c r="R28" s="10">
        <f t="shared" si="15"/>
        <v>3236383.68</v>
      </c>
      <c r="T28" s="11"/>
    </row>
    <row r="29" spans="1:20" ht="15" customHeight="1">
      <c r="A29" s="1" t="s">
        <v>48</v>
      </c>
      <c r="B29" s="36" t="s">
        <v>49</v>
      </c>
      <c r="C29" s="10">
        <v>54074208</v>
      </c>
      <c r="D29" s="10">
        <f t="shared" si="14"/>
        <v>-36488255.350000001</v>
      </c>
      <c r="E29" s="10">
        <v>17585952.649999999</v>
      </c>
      <c r="F29" s="10">
        <v>0</v>
      </c>
      <c r="G29">
        <v>742.4</v>
      </c>
      <c r="H29" s="10">
        <v>2860.08</v>
      </c>
      <c r="I29" s="10">
        <v>31527.94</v>
      </c>
      <c r="J29" s="10">
        <v>0</v>
      </c>
      <c r="K29" s="10">
        <v>430346</v>
      </c>
      <c r="L29" s="10">
        <v>578878.03</v>
      </c>
      <c r="M29" s="10">
        <v>1789200.25</v>
      </c>
      <c r="N29" s="10">
        <v>0</v>
      </c>
      <c r="O29" s="10">
        <v>189822.05</v>
      </c>
      <c r="P29" s="10">
        <v>467540.5</v>
      </c>
      <c r="Q29" s="10">
        <v>1100267.58</v>
      </c>
      <c r="R29" s="10">
        <f t="shared" si="15"/>
        <v>4591184.83</v>
      </c>
      <c r="T29" s="11"/>
    </row>
    <row r="30" spans="1:20" ht="15" customHeight="1">
      <c r="A30" s="1" t="s">
        <v>50</v>
      </c>
      <c r="B30" s="36" t="s">
        <v>51</v>
      </c>
      <c r="C30" s="10">
        <v>579105563</v>
      </c>
      <c r="D30" s="10">
        <f t="shared" si="14"/>
        <v>-464872790.68000001</v>
      </c>
      <c r="E30" s="10">
        <v>114232772.31999999</v>
      </c>
      <c r="F30" s="10">
        <v>0</v>
      </c>
      <c r="G30" s="10">
        <v>0</v>
      </c>
      <c r="H30" s="10">
        <v>0</v>
      </c>
      <c r="I30" s="10">
        <v>0</v>
      </c>
      <c r="J30" s="10">
        <v>1598304.2</v>
      </c>
      <c r="K30" s="10">
        <v>6398931.4199999999</v>
      </c>
      <c r="L30" s="10">
        <v>2268564.54</v>
      </c>
      <c r="M30" s="10">
        <v>2254397.21</v>
      </c>
      <c r="N30" s="10">
        <v>2802374.83</v>
      </c>
      <c r="O30" s="10">
        <v>7705111.46</v>
      </c>
      <c r="P30" s="10">
        <v>4062072.36</v>
      </c>
      <c r="Q30" s="10">
        <v>9143352.2699999996</v>
      </c>
      <c r="R30" s="10">
        <f t="shared" si="15"/>
        <v>36233108.289999999</v>
      </c>
      <c r="T30" s="11"/>
    </row>
    <row r="31" spans="1:20" ht="15" customHeight="1">
      <c r="A31" s="1" t="s">
        <v>52</v>
      </c>
      <c r="B31" s="36" t="s">
        <v>53</v>
      </c>
      <c r="C31" s="10">
        <v>0</v>
      </c>
      <c r="D31" s="10">
        <f t="shared" si="14"/>
        <v>0</v>
      </c>
      <c r="E31" s="10">
        <v>0</v>
      </c>
      <c r="F31" s="10">
        <v>0</v>
      </c>
      <c r="G31" s="10">
        <v>0</v>
      </c>
      <c r="H31" s="10">
        <v>4986409.83</v>
      </c>
      <c r="I31" s="10">
        <v>4345845.25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f t="shared" si="15"/>
        <v>9332255.0800000001</v>
      </c>
      <c r="T31" s="11"/>
    </row>
    <row r="32" spans="1:20" ht="15" customHeight="1">
      <c r="A32" s="1" t="s">
        <v>54</v>
      </c>
      <c r="B32" s="36" t="s">
        <v>55</v>
      </c>
      <c r="C32" s="10">
        <v>437214730</v>
      </c>
      <c r="D32" s="10">
        <f t="shared" si="14"/>
        <v>-247354238.66999999</v>
      </c>
      <c r="E32" s="10">
        <v>189860491.33000001</v>
      </c>
      <c r="F32" s="10">
        <v>0</v>
      </c>
      <c r="G32" s="10">
        <v>12095283.43</v>
      </c>
      <c r="H32" s="10">
        <v>4432708.41</v>
      </c>
      <c r="I32" s="10">
        <v>10300212.02</v>
      </c>
      <c r="J32" s="10">
        <v>1022273.1</v>
      </c>
      <c r="K32" s="10">
        <v>7176885.7800000003</v>
      </c>
      <c r="L32" s="10">
        <v>1599400.52</v>
      </c>
      <c r="M32" s="10">
        <v>3592124.99</v>
      </c>
      <c r="N32" s="10">
        <v>8152005.7000000002</v>
      </c>
      <c r="O32" s="10">
        <v>4764166.0199999996</v>
      </c>
      <c r="P32" s="10">
        <v>8082871.8399999999</v>
      </c>
      <c r="Q32" s="10">
        <v>12448940.039999999</v>
      </c>
      <c r="R32" s="10">
        <f t="shared" si="15"/>
        <v>73666871.850000024</v>
      </c>
      <c r="T32" s="11"/>
    </row>
    <row r="33" spans="1:20" ht="15" customHeight="1">
      <c r="B33" s="12" t="s">
        <v>56</v>
      </c>
      <c r="C33" s="8">
        <f t="shared" ref="C33" si="16">SUM(C34:C41)</f>
        <v>0</v>
      </c>
      <c r="D33" s="8">
        <v>0</v>
      </c>
      <c r="E33" s="8">
        <f t="shared" ref="E33" si="17">SUM(E34:E41)</f>
        <v>0</v>
      </c>
      <c r="F33" s="8">
        <f>SUM(F34:F41)</f>
        <v>0</v>
      </c>
      <c r="G33" s="8">
        <f>+G35+G36+G37+G38+G39+G40+G41+G34</f>
        <v>0</v>
      </c>
      <c r="H33" s="8">
        <f>+H35+H36+H37+H38+H39+H40+H41+H34</f>
        <v>0</v>
      </c>
      <c r="I33" s="8">
        <f>+I35+I36+I37+I38+I39+I40+I41+I34</f>
        <v>0</v>
      </c>
      <c r="J33" s="8">
        <f>+J41+J40+J39+J37+J38+J36+J35+J34</f>
        <v>0</v>
      </c>
      <c r="K33" s="8">
        <f t="shared" ref="K33:L33" si="18">SUM(K34:K41)</f>
        <v>0</v>
      </c>
      <c r="L33" s="8">
        <f t="shared" si="18"/>
        <v>0</v>
      </c>
      <c r="M33" s="8">
        <f t="shared" ref="M33" si="19">SUM(M34:M41)</f>
        <v>0</v>
      </c>
      <c r="N33" s="8">
        <f t="shared" ref="N33:Q33" si="20">SUM(N34:N41)</f>
        <v>0</v>
      </c>
      <c r="O33" s="8">
        <f t="shared" si="20"/>
        <v>0</v>
      </c>
      <c r="P33" s="8">
        <f t="shared" ref="P33" si="21">SUM(P34:P41)</f>
        <v>0</v>
      </c>
      <c r="Q33" s="8">
        <f t="shared" si="20"/>
        <v>0</v>
      </c>
      <c r="R33" s="8">
        <f>SUM(D33:Q33)</f>
        <v>0</v>
      </c>
      <c r="T33" s="9"/>
    </row>
    <row r="34" spans="1:20" ht="15" customHeight="1" outlineLevel="3">
      <c r="A34" s="1" t="s">
        <v>57</v>
      </c>
      <c r="B34" s="36" t="s">
        <v>58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f>SUM(D34:K34)</f>
        <v>0</v>
      </c>
      <c r="T34" s="11"/>
    </row>
    <row r="35" spans="1:20" ht="15" customHeight="1" outlineLevel="3">
      <c r="A35" s="1" t="s">
        <v>59</v>
      </c>
      <c r="B35" s="36" t="s">
        <v>60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f>SUM(D35:K35)</f>
        <v>0</v>
      </c>
      <c r="T35" s="11"/>
    </row>
    <row r="36" spans="1:20" ht="15" customHeight="1" outlineLevel="3">
      <c r="A36" s="1" t="s">
        <v>61</v>
      </c>
      <c r="B36" s="36" t="s">
        <v>62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f>SUM(D36:K36)</f>
        <v>0</v>
      </c>
      <c r="T36" s="11"/>
    </row>
    <row r="37" spans="1:20" ht="15" customHeight="1" outlineLevel="3">
      <c r="A37" s="1" t="s">
        <v>63</v>
      </c>
      <c r="B37" s="36" t="s">
        <v>64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f>SUM(D37:K37)</f>
        <v>0</v>
      </c>
      <c r="T37" s="11"/>
    </row>
    <row r="38" spans="1:20" ht="15" customHeight="1" outlineLevel="3">
      <c r="A38" s="1" t="s">
        <v>65</v>
      </c>
      <c r="B38" s="36" t="s">
        <v>66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f t="shared" ref="R38:R49" si="22">SUM(D38:J38)</f>
        <v>0</v>
      </c>
      <c r="T38" s="11"/>
    </row>
    <row r="39" spans="1:20" ht="15" customHeight="1" outlineLevel="3">
      <c r="A39" s="1" t="s">
        <v>67</v>
      </c>
      <c r="B39" s="36" t="s">
        <v>68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f t="shared" si="22"/>
        <v>0</v>
      </c>
      <c r="T39" s="11"/>
    </row>
    <row r="40" spans="1:20" ht="15" customHeight="1" outlineLevel="3">
      <c r="A40" s="1" t="s">
        <v>69</v>
      </c>
      <c r="B40" s="36" t="s">
        <v>70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f t="shared" si="22"/>
        <v>0</v>
      </c>
      <c r="T40" s="11"/>
    </row>
    <row r="41" spans="1:20" ht="15" customHeight="1" outlineLevel="3">
      <c r="A41" s="1" t="s">
        <v>71</v>
      </c>
      <c r="B41" s="36" t="s">
        <v>72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f t="shared" si="22"/>
        <v>0</v>
      </c>
      <c r="T41" s="11"/>
    </row>
    <row r="42" spans="1:20" ht="15" customHeight="1">
      <c r="B42" s="12" t="s">
        <v>73</v>
      </c>
      <c r="C42" s="8">
        <f t="shared" ref="C42" si="23">SUM(C43:C49)</f>
        <v>0</v>
      </c>
      <c r="D42" s="8">
        <v>0</v>
      </c>
      <c r="E42" s="8">
        <f t="shared" ref="E42" si="24">SUM(E43:E49)</f>
        <v>0</v>
      </c>
      <c r="F42" s="8">
        <f>SUM(F43:F49)</f>
        <v>0</v>
      </c>
      <c r="G42" s="8">
        <f>+G44+G45+G46+G47+G48+G49+G43</f>
        <v>0</v>
      </c>
      <c r="H42" s="8">
        <f>+H44+H45+H46+H47+H48+H49+H43</f>
        <v>0</v>
      </c>
      <c r="I42" s="8">
        <f>+I44+I45+I46+I47+I48+I49+I43</f>
        <v>0</v>
      </c>
      <c r="J42" s="8">
        <v>0</v>
      </c>
      <c r="K42" s="8">
        <f t="shared" ref="K42:L42" si="25">SUM(K43:K49)</f>
        <v>0</v>
      </c>
      <c r="L42" s="8">
        <f t="shared" si="25"/>
        <v>0</v>
      </c>
      <c r="M42" s="8">
        <f t="shared" ref="M42" si="26">SUM(M43:M49)</f>
        <v>0</v>
      </c>
      <c r="N42" s="8">
        <f t="shared" ref="N42:O42" si="27">SUM(N43:N49)</f>
        <v>0</v>
      </c>
      <c r="O42" s="8">
        <f t="shared" si="27"/>
        <v>0</v>
      </c>
      <c r="P42" s="8">
        <f t="shared" ref="P42:Q42" si="28">SUM(P43:P49)</f>
        <v>0</v>
      </c>
      <c r="Q42" s="8">
        <f t="shared" si="28"/>
        <v>0</v>
      </c>
      <c r="R42" s="8">
        <f>SUM(D42:Q42)</f>
        <v>0</v>
      </c>
      <c r="T42" s="9"/>
    </row>
    <row r="43" spans="1:20" ht="15" customHeight="1" outlineLevel="1">
      <c r="A43" s="1" t="s">
        <v>74</v>
      </c>
      <c r="B43" s="36" t="s">
        <v>75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f t="shared" si="22"/>
        <v>0</v>
      </c>
      <c r="T43" s="11"/>
    </row>
    <row r="44" spans="1:20" ht="15" customHeight="1" outlineLevel="1">
      <c r="A44" s="1" t="s">
        <v>76</v>
      </c>
      <c r="B44" s="36" t="s">
        <v>77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f t="shared" si="22"/>
        <v>0</v>
      </c>
      <c r="T44" s="11"/>
    </row>
    <row r="45" spans="1:20" ht="15" customHeight="1" outlineLevel="1">
      <c r="A45" s="1" t="s">
        <v>78</v>
      </c>
      <c r="B45" s="36" t="s">
        <v>79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f t="shared" si="22"/>
        <v>0</v>
      </c>
      <c r="T45" s="11"/>
    </row>
    <row r="46" spans="1:20" ht="15" customHeight="1" outlineLevel="1">
      <c r="A46" s="1" t="s">
        <v>80</v>
      </c>
      <c r="B46" s="36" t="s">
        <v>81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f t="shared" si="22"/>
        <v>0</v>
      </c>
      <c r="T46" s="11"/>
    </row>
    <row r="47" spans="1:20" ht="15" customHeight="1" outlineLevel="1">
      <c r="A47" s="1" t="s">
        <v>82</v>
      </c>
      <c r="B47" s="36" t="s">
        <v>83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f t="shared" si="22"/>
        <v>0</v>
      </c>
      <c r="T47" s="11"/>
    </row>
    <row r="48" spans="1:20" ht="15" customHeight="1" outlineLevel="1">
      <c r="A48" s="1" t="s">
        <v>84</v>
      </c>
      <c r="B48" s="36" t="s">
        <v>85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f t="shared" si="22"/>
        <v>0</v>
      </c>
      <c r="T48" s="11"/>
    </row>
    <row r="49" spans="1:20" ht="15" customHeight="1" outlineLevel="1">
      <c r="A49" s="1" t="s">
        <v>86</v>
      </c>
      <c r="B49" s="36" t="s">
        <v>87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f t="shared" si="22"/>
        <v>0</v>
      </c>
      <c r="T49" s="11"/>
    </row>
    <row r="50" spans="1:20" ht="15" customHeight="1">
      <c r="B50" s="12" t="s">
        <v>88</v>
      </c>
      <c r="C50" s="8">
        <f>SUM(C51:C59)</f>
        <v>472867573</v>
      </c>
      <c r="D50" s="8">
        <f>SUM(D51:D59)</f>
        <v>-126134594.94000003</v>
      </c>
      <c r="E50" s="8">
        <f>SUM(E51:E59)</f>
        <v>346732978.06</v>
      </c>
      <c r="F50" s="8">
        <f>SUM(F51:F59)</f>
        <v>0</v>
      </c>
      <c r="G50" s="8">
        <f>+G52+G53+G54+G55+G56+G57+G58+G59+G51</f>
        <v>0</v>
      </c>
      <c r="H50" s="8">
        <f>+H52+H53+H54+H55+H56+H57+H58+H59+H51</f>
        <v>33021768.540000003</v>
      </c>
      <c r="I50" s="8">
        <f>+I52+I53+I54+I55+I56+I57+I58+I59+I51</f>
        <v>9360557.120000001</v>
      </c>
      <c r="J50" s="8">
        <f>+J59+J57+J58+J56+J55+J54+J53+J52+J51</f>
        <v>5736876.6400000006</v>
      </c>
      <c r="K50" s="8">
        <f t="shared" ref="K50:Q50" si="29">SUM(K51:K59)</f>
        <v>3932081.08</v>
      </c>
      <c r="L50" s="8">
        <f t="shared" si="29"/>
        <v>10429844.91</v>
      </c>
      <c r="M50" s="8">
        <f t="shared" si="29"/>
        <v>7393163.46</v>
      </c>
      <c r="N50" s="8">
        <f t="shared" si="29"/>
        <v>2270989.2999999998</v>
      </c>
      <c r="O50" s="8">
        <f t="shared" si="29"/>
        <v>13224335.32</v>
      </c>
      <c r="P50" s="8">
        <f t="shared" ref="P50" si="30">SUM(P51:P59)</f>
        <v>31955949.309999999</v>
      </c>
      <c r="Q50" s="8">
        <f t="shared" si="29"/>
        <v>15613709.27</v>
      </c>
      <c r="R50" s="8">
        <f>SUM(F50:Q50)</f>
        <v>132939274.95</v>
      </c>
      <c r="T50" s="9"/>
    </row>
    <row r="51" spans="1:20" ht="15" customHeight="1" outlineLevel="1">
      <c r="A51" s="1" t="s">
        <v>89</v>
      </c>
      <c r="B51" s="36" t="s">
        <v>90</v>
      </c>
      <c r="C51" s="10">
        <v>267594924</v>
      </c>
      <c r="D51" s="10">
        <f>E51-C51</f>
        <v>-144741377.86000001</v>
      </c>
      <c r="E51" s="10">
        <v>122853546.14</v>
      </c>
      <c r="F51" s="10">
        <v>0</v>
      </c>
      <c r="G51" s="10">
        <v>0</v>
      </c>
      <c r="H51" s="10">
        <v>5599565.0499999998</v>
      </c>
      <c r="I51" s="10">
        <v>5891679.1600000001</v>
      </c>
      <c r="J51" s="10">
        <v>4315541.75</v>
      </c>
      <c r="K51" s="10">
        <v>2110794.86</v>
      </c>
      <c r="L51" s="10">
        <v>4831862.8</v>
      </c>
      <c r="M51" s="10">
        <v>317741.34999999998</v>
      </c>
      <c r="N51" s="10">
        <v>0</v>
      </c>
      <c r="O51" s="10">
        <v>3620411.14</v>
      </c>
      <c r="P51" s="10">
        <v>11791874.890000001</v>
      </c>
      <c r="Q51" s="10">
        <v>2371448.9</v>
      </c>
      <c r="R51" s="10">
        <f>SUM(F51:Q51)</f>
        <v>40850919.899999999</v>
      </c>
      <c r="T51" s="11"/>
    </row>
    <row r="52" spans="1:20" ht="15" customHeight="1" outlineLevel="1">
      <c r="A52" s="1" t="s">
        <v>91</v>
      </c>
      <c r="B52" s="36" t="s">
        <v>92</v>
      </c>
      <c r="C52" s="10">
        <v>49915019</v>
      </c>
      <c r="D52" s="10">
        <f t="shared" ref="D52:D59" si="31">E52-C52</f>
        <v>863965.57999999821</v>
      </c>
      <c r="E52" s="10">
        <v>50778984.579999998</v>
      </c>
      <c r="F52" s="10">
        <v>0</v>
      </c>
      <c r="G52" s="10">
        <v>0</v>
      </c>
      <c r="H52" s="10">
        <v>117784.3</v>
      </c>
      <c r="I52" s="10">
        <v>773422.03</v>
      </c>
      <c r="J52" s="10">
        <v>0</v>
      </c>
      <c r="K52" s="10">
        <v>0</v>
      </c>
      <c r="L52" s="10">
        <v>0</v>
      </c>
      <c r="M52" s="10">
        <v>24595.919999999998</v>
      </c>
      <c r="N52" s="10">
        <v>0</v>
      </c>
      <c r="O52" s="10">
        <v>7415733.5999999996</v>
      </c>
      <c r="P52" s="10">
        <v>5500924</v>
      </c>
      <c r="Q52" s="10">
        <v>3853996.97</v>
      </c>
      <c r="R52" s="10">
        <f t="shared" ref="R52:R59" si="32">SUM(F52:Q52)</f>
        <v>17686456.82</v>
      </c>
      <c r="T52" s="11"/>
    </row>
    <row r="53" spans="1:20" ht="15" customHeight="1" outlineLevel="1">
      <c r="A53" s="1" t="s">
        <v>93</v>
      </c>
      <c r="B53" s="36" t="s">
        <v>94</v>
      </c>
      <c r="C53" s="10">
        <v>10515384</v>
      </c>
      <c r="D53" s="10">
        <f t="shared" si="31"/>
        <v>-276594.18999999948</v>
      </c>
      <c r="E53" s="10">
        <v>10238789.810000001</v>
      </c>
      <c r="F53" s="10">
        <v>0</v>
      </c>
      <c r="G53" s="10">
        <v>0</v>
      </c>
      <c r="H53" s="10">
        <v>556912.80000000005</v>
      </c>
      <c r="I53" s="10">
        <v>442448.63</v>
      </c>
      <c r="J53" s="10">
        <v>593687.5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229214.11</v>
      </c>
      <c r="Q53" s="10">
        <v>275500.46999999997</v>
      </c>
      <c r="R53" s="10">
        <f t="shared" si="32"/>
        <v>2097763.5099999998</v>
      </c>
      <c r="T53" s="11"/>
    </row>
    <row r="54" spans="1:20" ht="15" customHeight="1" outlineLevel="1">
      <c r="A54" s="1" t="s">
        <v>95</v>
      </c>
      <c r="B54" s="36" t="s">
        <v>96</v>
      </c>
      <c r="C54" s="10">
        <v>5628252</v>
      </c>
      <c r="D54" s="10">
        <f t="shared" si="31"/>
        <v>21055548.710000001</v>
      </c>
      <c r="E54" s="34">
        <v>26683800.710000001</v>
      </c>
      <c r="F54" s="10">
        <v>0</v>
      </c>
      <c r="G54" s="10">
        <v>0</v>
      </c>
      <c r="H54" s="10">
        <v>828789.24</v>
      </c>
      <c r="I54" s="10">
        <v>0</v>
      </c>
      <c r="J54" s="10">
        <v>0</v>
      </c>
      <c r="K54" s="10">
        <v>0</v>
      </c>
      <c r="L54" s="10">
        <v>3315156.94</v>
      </c>
      <c r="M54" s="10">
        <v>0</v>
      </c>
      <c r="N54" s="10">
        <v>0</v>
      </c>
      <c r="O54" s="10">
        <v>0</v>
      </c>
      <c r="P54" s="10">
        <v>9978900</v>
      </c>
      <c r="Q54" s="10">
        <v>107061</v>
      </c>
      <c r="R54" s="10">
        <f t="shared" si="32"/>
        <v>14229907.18</v>
      </c>
      <c r="T54" s="11"/>
    </row>
    <row r="55" spans="1:20" ht="15" customHeight="1" outlineLevel="1">
      <c r="A55" s="1" t="s">
        <v>97</v>
      </c>
      <c r="B55" s="36" t="s">
        <v>98</v>
      </c>
      <c r="C55" s="10">
        <v>108488805</v>
      </c>
      <c r="D55" s="10">
        <f t="shared" si="31"/>
        <v>-39839433.189999998</v>
      </c>
      <c r="E55" s="10">
        <v>68649371.810000002</v>
      </c>
      <c r="F55" s="10">
        <v>0</v>
      </c>
      <c r="G55" s="10">
        <v>0</v>
      </c>
      <c r="H55" s="10">
        <v>2765367.06</v>
      </c>
      <c r="I55" s="10">
        <v>2253007.2999999998</v>
      </c>
      <c r="J55" s="10">
        <v>781501.49</v>
      </c>
      <c r="K55" s="10">
        <v>1821286.22</v>
      </c>
      <c r="L55" s="34">
        <v>2282825.17</v>
      </c>
      <c r="M55" s="10">
        <v>4729313.07</v>
      </c>
      <c r="N55" s="10">
        <v>2270989.2999999998</v>
      </c>
      <c r="O55" s="10">
        <v>2188190.58</v>
      </c>
      <c r="P55" s="10">
        <v>2668716.3199999998</v>
      </c>
      <c r="Q55" s="10">
        <v>8878480.9399999995</v>
      </c>
      <c r="R55" s="10">
        <f t="shared" si="32"/>
        <v>30639677.449999996</v>
      </c>
      <c r="T55" s="11"/>
    </row>
    <row r="56" spans="1:20" ht="15" customHeight="1" outlineLevel="1">
      <c r="A56" s="1" t="s">
        <v>99</v>
      </c>
      <c r="B56" s="36" t="s">
        <v>100</v>
      </c>
      <c r="C56" s="10">
        <v>12930088</v>
      </c>
      <c r="D56" s="10">
        <f t="shared" si="31"/>
        <v>907500</v>
      </c>
      <c r="E56" s="10">
        <v>13837588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f t="shared" si="32"/>
        <v>0</v>
      </c>
      <c r="T56" s="11"/>
    </row>
    <row r="57" spans="1:20" ht="15" customHeight="1" outlineLevel="1">
      <c r="A57" s="1" t="s">
        <v>101</v>
      </c>
      <c r="B57" s="36" t="s">
        <v>102</v>
      </c>
      <c r="C57" s="10">
        <v>0</v>
      </c>
      <c r="D57" s="10">
        <f t="shared" si="31"/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f t="shared" si="32"/>
        <v>0</v>
      </c>
      <c r="T57" s="11"/>
    </row>
    <row r="58" spans="1:20" ht="15" customHeight="1" outlineLevel="1">
      <c r="A58" s="1" t="s">
        <v>103</v>
      </c>
      <c r="B58" s="36" t="s">
        <v>104</v>
      </c>
      <c r="C58" s="10">
        <v>14325000</v>
      </c>
      <c r="D58" s="10">
        <f t="shared" si="31"/>
        <v>-4150000</v>
      </c>
      <c r="E58" s="10">
        <v>10175000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79513.119999999995</v>
      </c>
      <c r="N58" s="10">
        <v>0</v>
      </c>
      <c r="O58" s="10">
        <v>0</v>
      </c>
      <c r="P58" s="10">
        <v>0</v>
      </c>
      <c r="Q58" s="10">
        <v>127220.99</v>
      </c>
      <c r="R58" s="10">
        <f t="shared" si="32"/>
        <v>206734.11</v>
      </c>
      <c r="T58" s="11"/>
    </row>
    <row r="59" spans="1:20" ht="15" customHeight="1" outlineLevel="1">
      <c r="A59" s="1" t="s">
        <v>105</v>
      </c>
      <c r="B59" s="36" t="s">
        <v>106</v>
      </c>
      <c r="C59" s="10">
        <v>3470101</v>
      </c>
      <c r="D59" s="10">
        <f t="shared" si="31"/>
        <v>40045796.009999998</v>
      </c>
      <c r="E59" s="10">
        <v>43515897.009999998</v>
      </c>
      <c r="F59" s="10">
        <v>0</v>
      </c>
      <c r="G59" s="10">
        <v>0</v>
      </c>
      <c r="H59" s="10">
        <v>23153350.09</v>
      </c>
      <c r="I59" s="10">
        <v>0</v>
      </c>
      <c r="J59" s="10">
        <v>46145.9</v>
      </c>
      <c r="K59" s="10">
        <v>0</v>
      </c>
      <c r="L59" s="10">
        <v>0</v>
      </c>
      <c r="M59" s="10">
        <v>2242000</v>
      </c>
      <c r="N59" s="10">
        <v>0</v>
      </c>
      <c r="O59" s="10">
        <v>0</v>
      </c>
      <c r="P59" s="10">
        <v>1786319.99</v>
      </c>
      <c r="Q59" s="10">
        <v>0</v>
      </c>
      <c r="R59" s="10">
        <f t="shared" si="32"/>
        <v>27227815.979999997</v>
      </c>
      <c r="T59" s="11"/>
    </row>
    <row r="60" spans="1:20" ht="15" customHeight="1">
      <c r="B60" s="12" t="s">
        <v>107</v>
      </c>
      <c r="C60" s="8">
        <f>SUM(C61:C64)</f>
        <v>206305000</v>
      </c>
      <c r="D60" s="8">
        <f>SUM(D61:D64)</f>
        <v>69744199.999999985</v>
      </c>
      <c r="E60" s="8">
        <f t="shared" ref="E60" si="33">SUM(E61:E64)</f>
        <v>276049200</v>
      </c>
      <c r="F60" s="8">
        <f>SUM(F61:F64)</f>
        <v>0</v>
      </c>
      <c r="G60" s="8">
        <f>+G62+G63+G64+G61</f>
        <v>4579494.9800000004</v>
      </c>
      <c r="H60" s="8">
        <f>+H62+H63+H64+H61</f>
        <v>15496558.939999999</v>
      </c>
      <c r="I60" s="8">
        <f>+I62+I63+I64+I61</f>
        <v>0</v>
      </c>
      <c r="J60" s="8">
        <f>+J64+J63+J62+J61</f>
        <v>11347510.810000001</v>
      </c>
      <c r="K60" s="8">
        <f t="shared" ref="K60:L60" si="34">SUM(K61:K64)</f>
        <v>12969259.77</v>
      </c>
      <c r="L60" s="8">
        <f t="shared" si="34"/>
        <v>2728843.82</v>
      </c>
      <c r="M60" s="8">
        <f>SUM(M61:M64)</f>
        <v>13386121.25</v>
      </c>
      <c r="N60" s="8">
        <f>SUM(N61:N64)</f>
        <v>11832099.83</v>
      </c>
      <c r="O60" s="8">
        <f>SUM(O61:O64)</f>
        <v>9203038.9500000011</v>
      </c>
      <c r="P60" s="8">
        <f>SUM(P61:P64)</f>
        <v>10236983.85</v>
      </c>
      <c r="Q60" s="8">
        <f>SUM(Q61:Q64)</f>
        <v>18960022.18</v>
      </c>
      <c r="R60" s="8">
        <f>SUM(F60:Q60)</f>
        <v>110739934.38</v>
      </c>
      <c r="T60" s="9"/>
    </row>
    <row r="61" spans="1:20" ht="15" customHeight="1" outlineLevel="1">
      <c r="A61" s="1" t="s">
        <v>108</v>
      </c>
      <c r="B61" s="36" t="s">
        <v>109</v>
      </c>
      <c r="C61" s="10">
        <v>206305000</v>
      </c>
      <c r="D61" s="10">
        <f>E61-C61</f>
        <v>60506515.389999986</v>
      </c>
      <c r="E61" s="10">
        <v>266811515.38999999</v>
      </c>
      <c r="F61" s="10">
        <v>0</v>
      </c>
      <c r="G61" s="10">
        <v>4579494.9800000004</v>
      </c>
      <c r="H61" s="10">
        <v>15496558.939999999</v>
      </c>
      <c r="I61" s="10">
        <v>0</v>
      </c>
      <c r="J61" s="10">
        <v>11347510.810000001</v>
      </c>
      <c r="K61" s="10">
        <v>12969259.77</v>
      </c>
      <c r="L61" s="10">
        <v>2728843.82</v>
      </c>
      <c r="M61" s="10">
        <v>13386121.25</v>
      </c>
      <c r="N61" s="10">
        <v>11832099.83</v>
      </c>
      <c r="O61" s="10">
        <v>8374342.0300000003</v>
      </c>
      <c r="P61" s="10">
        <v>10236983.85</v>
      </c>
      <c r="Q61" s="10">
        <v>18960022.18</v>
      </c>
      <c r="R61" s="10">
        <f>SUM(F61:Q61)</f>
        <v>109911237.46000001</v>
      </c>
      <c r="T61" s="11"/>
    </row>
    <row r="62" spans="1:20" ht="15" customHeight="1" outlineLevel="1">
      <c r="A62" s="1" t="s">
        <v>110</v>
      </c>
      <c r="B62" s="36" t="s">
        <v>111</v>
      </c>
      <c r="C62" s="10">
        <v>0</v>
      </c>
      <c r="D62" s="10">
        <f>E62-C62</f>
        <v>9237684.6099999994</v>
      </c>
      <c r="E62" s="10">
        <v>9237684.6099999994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828696.92</v>
      </c>
      <c r="P62" s="10">
        <v>0</v>
      </c>
      <c r="Q62" s="10">
        <v>0</v>
      </c>
      <c r="R62" s="10">
        <f t="shared" ref="R62:R64" si="35">SUM(F62:Q62)</f>
        <v>828696.92</v>
      </c>
    </row>
    <row r="63" spans="1:20" ht="15" customHeight="1" outlineLevel="1">
      <c r="A63" s="1" t="s">
        <v>112</v>
      </c>
      <c r="B63" s="36" t="s">
        <v>113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f t="shared" ref="K63:K64" si="36">SUM(C63:H63)</f>
        <v>0</v>
      </c>
      <c r="L63" s="10">
        <f t="shared" ref="L63:L64" si="37">SUM(D63:I63)</f>
        <v>0</v>
      </c>
      <c r="M63" s="10">
        <f t="shared" ref="M63:M64" si="38">SUM(D63:I63)</f>
        <v>0</v>
      </c>
      <c r="N63" s="10">
        <f>SUM(D63:I63)</f>
        <v>0</v>
      </c>
      <c r="O63" s="10">
        <f t="shared" ref="O63:O64" si="39">SUM(F63:J63)</f>
        <v>0</v>
      </c>
      <c r="P63" s="10">
        <v>0</v>
      </c>
      <c r="Q63" s="10">
        <v>0</v>
      </c>
      <c r="R63" s="10">
        <f t="shared" si="35"/>
        <v>0</v>
      </c>
    </row>
    <row r="64" spans="1:20" ht="15" customHeight="1" outlineLevel="1">
      <c r="A64" s="1" t="s">
        <v>114</v>
      </c>
      <c r="B64" s="36" t="s">
        <v>115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f t="shared" si="36"/>
        <v>0</v>
      </c>
      <c r="L64" s="10">
        <f t="shared" si="37"/>
        <v>0</v>
      </c>
      <c r="M64" s="10">
        <f t="shared" si="38"/>
        <v>0</v>
      </c>
      <c r="N64" s="10">
        <f>SUM(D64:I64)</f>
        <v>0</v>
      </c>
      <c r="O64" s="10">
        <f t="shared" si="39"/>
        <v>0</v>
      </c>
      <c r="P64" s="10">
        <v>0</v>
      </c>
      <c r="Q64" s="10">
        <v>0</v>
      </c>
      <c r="R64" s="10">
        <f t="shared" si="35"/>
        <v>0</v>
      </c>
    </row>
    <row r="65" spans="1:20" ht="15" customHeight="1">
      <c r="B65" s="12" t="s">
        <v>116</v>
      </c>
      <c r="C65" s="8">
        <f t="shared" ref="C65:D65" si="40">SUM(C66:C70)</f>
        <v>0</v>
      </c>
      <c r="D65" s="8">
        <f t="shared" si="40"/>
        <v>0</v>
      </c>
      <c r="E65" s="8">
        <f t="shared" ref="E65" si="41">SUM(E66:E70)</f>
        <v>0</v>
      </c>
      <c r="F65" s="8">
        <f>SUM(F66:F70)</f>
        <v>0</v>
      </c>
      <c r="G65" s="8">
        <f>G70+G69+G68+G67+G66</f>
        <v>0</v>
      </c>
      <c r="H65" s="8">
        <f>H70+H69+H68+H67+H66</f>
        <v>0</v>
      </c>
      <c r="I65" s="8">
        <f>I70+I69+I68+I67+I66</f>
        <v>0</v>
      </c>
      <c r="J65" s="8">
        <f>+J70+J69+J68+J67</f>
        <v>0</v>
      </c>
      <c r="K65" s="8">
        <f t="shared" ref="K65:L65" si="42">SUM(K66:K70)</f>
        <v>0</v>
      </c>
      <c r="L65" s="8">
        <f t="shared" si="42"/>
        <v>0</v>
      </c>
      <c r="M65" s="8">
        <f t="shared" ref="M65" si="43">SUM(M66:M70)</f>
        <v>0</v>
      </c>
      <c r="N65" s="8">
        <f t="shared" ref="N65:O65" si="44">SUM(N66:N70)</f>
        <v>0</v>
      </c>
      <c r="O65" s="8">
        <f t="shared" si="44"/>
        <v>0</v>
      </c>
      <c r="P65" s="8">
        <f t="shared" ref="P65:Q65" si="45">SUM(P66:P70)</f>
        <v>0</v>
      </c>
      <c r="Q65" s="8">
        <f t="shared" si="45"/>
        <v>0</v>
      </c>
      <c r="R65" s="8">
        <f t="shared" ref="R65:R75" si="46">SUM(F65:J65)</f>
        <v>0</v>
      </c>
    </row>
    <row r="66" spans="1:20" ht="15" customHeight="1" outlineLevel="1">
      <c r="A66" s="1" t="s">
        <v>117</v>
      </c>
      <c r="B66" s="36" t="s">
        <v>118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f t="shared" si="46"/>
        <v>0</v>
      </c>
    </row>
    <row r="67" spans="1:20" ht="15" customHeight="1" outlineLevel="1">
      <c r="A67" s="1" t="s">
        <v>119</v>
      </c>
      <c r="B67" s="36" t="s">
        <v>120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f t="shared" si="46"/>
        <v>0</v>
      </c>
    </row>
    <row r="68" spans="1:20" ht="15" customHeight="1" outlineLevel="1">
      <c r="A68" s="1" t="s">
        <v>121</v>
      </c>
      <c r="B68" s="36" t="s">
        <v>122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f t="shared" si="46"/>
        <v>0</v>
      </c>
    </row>
    <row r="69" spans="1:20" ht="15" customHeight="1" outlineLevel="1">
      <c r="A69" s="1" t="s">
        <v>123</v>
      </c>
      <c r="B69" s="36" t="s">
        <v>124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f t="shared" si="46"/>
        <v>0</v>
      </c>
    </row>
    <row r="70" spans="1:20" ht="15" customHeight="1" outlineLevel="1">
      <c r="A70" s="1" t="s">
        <v>125</v>
      </c>
      <c r="B70" s="36" t="s">
        <v>126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f t="shared" si="46"/>
        <v>0</v>
      </c>
    </row>
    <row r="71" spans="1:20" ht="15" customHeight="1">
      <c r="B71" s="12" t="s">
        <v>127</v>
      </c>
      <c r="C71" s="8">
        <f t="shared" ref="C71:D71" si="47">SUM(C72:C75)</f>
        <v>0</v>
      </c>
      <c r="D71" s="8">
        <f t="shared" si="47"/>
        <v>0</v>
      </c>
      <c r="E71" s="8">
        <f t="shared" ref="E71" si="48">SUM(E72:E75)</f>
        <v>0</v>
      </c>
      <c r="F71" s="8">
        <f>SUM(F72:F75)</f>
        <v>0</v>
      </c>
      <c r="G71" s="8">
        <f>+G75+G74+G73+G72</f>
        <v>0</v>
      </c>
      <c r="H71" s="8">
        <f>+H75+H74+H73+H72</f>
        <v>0</v>
      </c>
      <c r="I71" s="8">
        <f>+I75+I74+I73+I72</f>
        <v>0</v>
      </c>
      <c r="J71" s="8">
        <f t="shared" ref="J71" si="49">SUM(J72:J75)</f>
        <v>0</v>
      </c>
      <c r="K71" s="8">
        <f t="shared" ref="K71:L71" si="50">SUM(K72:K75)</f>
        <v>0</v>
      </c>
      <c r="L71" s="8">
        <f t="shared" si="50"/>
        <v>0</v>
      </c>
      <c r="M71" s="8">
        <f t="shared" ref="M71" si="51">SUM(M72:M75)</f>
        <v>0</v>
      </c>
      <c r="N71" s="8">
        <f t="shared" ref="N71:O71" si="52">SUM(N72:N75)</f>
        <v>0</v>
      </c>
      <c r="O71" s="8">
        <f t="shared" si="52"/>
        <v>0</v>
      </c>
      <c r="P71" s="8">
        <f t="shared" ref="P71:Q71" si="53">SUM(P72:P75)</f>
        <v>0</v>
      </c>
      <c r="Q71" s="8">
        <f t="shared" si="53"/>
        <v>0</v>
      </c>
      <c r="R71" s="8">
        <f t="shared" si="46"/>
        <v>0</v>
      </c>
    </row>
    <row r="72" spans="1:20" ht="15" customHeight="1" outlineLevel="1">
      <c r="A72" s="1" t="s">
        <v>128</v>
      </c>
      <c r="B72" s="36" t="s">
        <v>129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f t="shared" si="46"/>
        <v>0</v>
      </c>
    </row>
    <row r="73" spans="1:20" ht="15" customHeight="1" outlineLevel="1">
      <c r="A73" s="1" t="s">
        <v>130</v>
      </c>
      <c r="B73" s="36" t="s">
        <v>131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f t="shared" si="46"/>
        <v>0</v>
      </c>
    </row>
    <row r="74" spans="1:20" ht="15" customHeight="1" outlineLevel="1">
      <c r="A74" s="1" t="s">
        <v>132</v>
      </c>
      <c r="B74" s="36" t="s">
        <v>133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f t="shared" si="46"/>
        <v>0</v>
      </c>
    </row>
    <row r="75" spans="1:20" ht="35.25" customHeight="1" outlineLevel="1">
      <c r="A75" s="1" t="s">
        <v>134</v>
      </c>
      <c r="B75" s="36" t="s">
        <v>135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f t="shared" si="46"/>
        <v>0</v>
      </c>
    </row>
    <row r="76" spans="1:20">
      <c r="B76" s="13" t="s">
        <v>136</v>
      </c>
      <c r="C76" s="14">
        <f t="shared" ref="C76:D76" si="54">C60+C50+C33+C23+C42+C13+C7+C65+C71</f>
        <v>10268433870</v>
      </c>
      <c r="D76" s="14">
        <f t="shared" si="54"/>
        <v>-200000000.00000012</v>
      </c>
      <c r="E76" s="14">
        <f t="shared" ref="E76" si="55">E60+E50+E33+E23+E42+E13+E7+E65+E71</f>
        <v>10068433870</v>
      </c>
      <c r="F76" s="14">
        <f t="shared" ref="F76:K76" si="56">F60+F50+F33+F23+F42+F13+F7+F65+F71</f>
        <v>371725991.56999999</v>
      </c>
      <c r="G76" s="14">
        <f t="shared" si="56"/>
        <v>694269516.18000007</v>
      </c>
      <c r="H76" s="14">
        <f t="shared" si="56"/>
        <v>654299620.81999993</v>
      </c>
      <c r="I76" s="14">
        <f t="shared" si="56"/>
        <v>575294627.97000003</v>
      </c>
      <c r="J76" s="14">
        <f t="shared" si="56"/>
        <v>835215883.14999998</v>
      </c>
      <c r="K76" s="14">
        <f t="shared" si="56"/>
        <v>637011743.11000001</v>
      </c>
      <c r="L76" s="14">
        <f t="shared" ref="L76" si="57">L60+L50+L33+L23+L42+L13+L7+L65+L71</f>
        <v>600614184.10000002</v>
      </c>
      <c r="M76" s="14">
        <f t="shared" ref="M76:N76" si="58">M60+M50+M33+M23+M42+M13+M7+M65+M71</f>
        <v>563282860.24000001</v>
      </c>
      <c r="N76" s="14">
        <f t="shared" si="58"/>
        <v>623107821.59000003</v>
      </c>
      <c r="O76" s="14">
        <f>O60+O50+O33+O23+O42+O13+O7+O65+O71</f>
        <v>954443408.84000003</v>
      </c>
      <c r="P76" s="14">
        <f>P60+P50+P33+P23+P42+P13+P7+P65+P71</f>
        <v>637225359.48000002</v>
      </c>
      <c r="Q76" s="14">
        <f>Q60+Q50+Q33+Q23+Q42+Q13+Q7+Q65+Q71</f>
        <v>1497597827.54</v>
      </c>
      <c r="R76" s="14">
        <f>R60+R50+R33+R23+R42+R13+R7+R65+R71</f>
        <v>8644088844.5900002</v>
      </c>
      <c r="T76" s="15"/>
    </row>
    <row r="77" spans="1:20" outlineLevel="2">
      <c r="B77" s="6" t="s">
        <v>137</v>
      </c>
      <c r="C77" s="16">
        <v>0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8">
        <f t="shared" ref="K77:K85" si="59">SUM(C77:C77)</f>
        <v>0</v>
      </c>
      <c r="L77" s="8">
        <f t="shared" ref="L77:L85" si="60">SUM(D77:D77)</f>
        <v>0</v>
      </c>
      <c r="M77" s="8">
        <f t="shared" ref="M77:M85" si="61">SUM(D77:D77)</f>
        <v>0</v>
      </c>
      <c r="N77" s="8">
        <f t="shared" ref="N77:N85" si="62">SUM(D77:D77)</f>
        <v>0</v>
      </c>
      <c r="O77" s="8">
        <f t="shared" ref="O77:O85" si="63">SUM(F77:F77)</f>
        <v>0</v>
      </c>
      <c r="P77" s="8">
        <f t="shared" ref="P77:P85" si="64">SUM(F77:F77)</f>
        <v>0</v>
      </c>
      <c r="Q77" s="8">
        <f t="shared" ref="Q77:Q85" si="65">SUM(G77:G77)</f>
        <v>0</v>
      </c>
      <c r="R77" s="8">
        <f t="shared" ref="R77:R85" si="66">SUM(F77:F77)</f>
        <v>0</v>
      </c>
    </row>
    <row r="78" spans="1:20" outlineLevel="2">
      <c r="B78" s="17" t="s">
        <v>138</v>
      </c>
      <c r="C78" s="18">
        <f t="shared" ref="C78:F78" si="67">C79+C80</f>
        <v>0</v>
      </c>
      <c r="D78" s="18">
        <f t="shared" si="67"/>
        <v>0</v>
      </c>
      <c r="E78" s="18">
        <f t="shared" ref="E78" si="68">E79+E80</f>
        <v>0</v>
      </c>
      <c r="F78" s="18">
        <f t="shared" si="67"/>
        <v>0</v>
      </c>
      <c r="G78" s="18">
        <f t="shared" ref="G78:J78" si="69">G79+G80</f>
        <v>0</v>
      </c>
      <c r="H78" s="18">
        <f t="shared" ref="H78" si="70">H79+H80</f>
        <v>0</v>
      </c>
      <c r="I78" s="18">
        <f t="shared" si="69"/>
        <v>0</v>
      </c>
      <c r="J78" s="18">
        <f t="shared" si="69"/>
        <v>0</v>
      </c>
      <c r="K78" s="8">
        <f t="shared" si="59"/>
        <v>0</v>
      </c>
      <c r="L78" s="8">
        <f t="shared" si="60"/>
        <v>0</v>
      </c>
      <c r="M78" s="8">
        <f t="shared" si="61"/>
        <v>0</v>
      </c>
      <c r="N78" s="8">
        <f t="shared" si="62"/>
        <v>0</v>
      </c>
      <c r="O78" s="8">
        <f t="shared" si="63"/>
        <v>0</v>
      </c>
      <c r="P78" s="8">
        <f t="shared" si="64"/>
        <v>0</v>
      </c>
      <c r="Q78" s="8">
        <f t="shared" si="65"/>
        <v>0</v>
      </c>
      <c r="R78" s="8">
        <f t="shared" si="66"/>
        <v>0</v>
      </c>
    </row>
    <row r="79" spans="1:20" outlineLevel="2">
      <c r="A79" s="1" t="s">
        <v>139</v>
      </c>
      <c r="B79" s="36" t="s">
        <v>140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f t="shared" si="59"/>
        <v>0</v>
      </c>
      <c r="L79" s="10">
        <f t="shared" si="60"/>
        <v>0</v>
      </c>
      <c r="M79" s="10">
        <f t="shared" si="61"/>
        <v>0</v>
      </c>
      <c r="N79" s="10">
        <f t="shared" si="62"/>
        <v>0</v>
      </c>
      <c r="O79" s="10">
        <f t="shared" si="63"/>
        <v>0</v>
      </c>
      <c r="P79" s="10">
        <f t="shared" si="64"/>
        <v>0</v>
      </c>
      <c r="Q79" s="10">
        <f t="shared" si="65"/>
        <v>0</v>
      </c>
      <c r="R79" s="10">
        <f t="shared" si="66"/>
        <v>0</v>
      </c>
    </row>
    <row r="80" spans="1:20" ht="31.5" outlineLevel="2">
      <c r="A80" s="1" t="s">
        <v>141</v>
      </c>
      <c r="B80" s="36" t="s">
        <v>142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f t="shared" si="59"/>
        <v>0</v>
      </c>
      <c r="L80" s="10">
        <f t="shared" si="60"/>
        <v>0</v>
      </c>
      <c r="M80" s="10">
        <f t="shared" si="61"/>
        <v>0</v>
      </c>
      <c r="N80" s="10">
        <f t="shared" si="62"/>
        <v>0</v>
      </c>
      <c r="O80" s="10">
        <f t="shared" si="63"/>
        <v>0</v>
      </c>
      <c r="P80" s="10">
        <f t="shared" si="64"/>
        <v>0</v>
      </c>
      <c r="Q80" s="10">
        <f t="shared" si="65"/>
        <v>0</v>
      </c>
      <c r="R80" s="10">
        <f t="shared" si="66"/>
        <v>0</v>
      </c>
    </row>
    <row r="81" spans="1:18" outlineLevel="2">
      <c r="B81" s="17" t="s">
        <v>143</v>
      </c>
      <c r="C81" s="18">
        <f t="shared" ref="C81:F81" si="71">C82+C83</f>
        <v>0</v>
      </c>
      <c r="D81" s="18">
        <f t="shared" si="71"/>
        <v>0</v>
      </c>
      <c r="E81" s="18">
        <f t="shared" ref="E81" si="72">E82+E83</f>
        <v>0</v>
      </c>
      <c r="F81" s="18">
        <f t="shared" si="71"/>
        <v>0</v>
      </c>
      <c r="G81" s="18">
        <f t="shared" ref="G81:J81" si="73">G82+G83</f>
        <v>0</v>
      </c>
      <c r="H81" s="18">
        <f t="shared" ref="H81" si="74">H82+H83</f>
        <v>0</v>
      </c>
      <c r="I81" s="18">
        <f t="shared" si="73"/>
        <v>0</v>
      </c>
      <c r="J81" s="18">
        <f t="shared" si="73"/>
        <v>0</v>
      </c>
      <c r="K81" s="8">
        <f t="shared" si="59"/>
        <v>0</v>
      </c>
      <c r="L81" s="8">
        <f t="shared" si="60"/>
        <v>0</v>
      </c>
      <c r="M81" s="8">
        <f t="shared" si="61"/>
        <v>0</v>
      </c>
      <c r="N81" s="8">
        <f t="shared" si="62"/>
        <v>0</v>
      </c>
      <c r="O81" s="8">
        <f t="shared" si="63"/>
        <v>0</v>
      </c>
      <c r="P81" s="8">
        <f t="shared" si="64"/>
        <v>0</v>
      </c>
      <c r="Q81" s="8">
        <f t="shared" si="65"/>
        <v>0</v>
      </c>
      <c r="R81" s="8">
        <f t="shared" si="66"/>
        <v>0</v>
      </c>
    </row>
    <row r="82" spans="1:18" outlineLevel="2">
      <c r="A82" s="1" t="s">
        <v>144</v>
      </c>
      <c r="B82" s="36" t="s">
        <v>145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f t="shared" si="59"/>
        <v>0</v>
      </c>
      <c r="L82" s="10">
        <f t="shared" si="60"/>
        <v>0</v>
      </c>
      <c r="M82" s="10">
        <f t="shared" si="61"/>
        <v>0</v>
      </c>
      <c r="N82" s="10">
        <f t="shared" si="62"/>
        <v>0</v>
      </c>
      <c r="O82" s="10">
        <f t="shared" si="63"/>
        <v>0</v>
      </c>
      <c r="P82" s="10">
        <f t="shared" si="64"/>
        <v>0</v>
      </c>
      <c r="Q82" s="10">
        <f t="shared" si="65"/>
        <v>0</v>
      </c>
      <c r="R82" s="10">
        <f t="shared" si="66"/>
        <v>0</v>
      </c>
    </row>
    <row r="83" spans="1:18" outlineLevel="2">
      <c r="A83" s="1" t="s">
        <v>146</v>
      </c>
      <c r="B83" s="36" t="s">
        <v>147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f t="shared" si="59"/>
        <v>0</v>
      </c>
      <c r="L83" s="10">
        <f t="shared" si="60"/>
        <v>0</v>
      </c>
      <c r="M83" s="10">
        <f t="shared" si="61"/>
        <v>0</v>
      </c>
      <c r="N83" s="10">
        <f t="shared" si="62"/>
        <v>0</v>
      </c>
      <c r="O83" s="10">
        <f t="shared" si="63"/>
        <v>0</v>
      </c>
      <c r="P83" s="10">
        <f t="shared" si="64"/>
        <v>0</v>
      </c>
      <c r="Q83" s="10">
        <f t="shared" si="65"/>
        <v>0</v>
      </c>
      <c r="R83" s="10">
        <f t="shared" si="66"/>
        <v>0</v>
      </c>
    </row>
    <row r="84" spans="1:18" outlineLevel="2">
      <c r="B84" s="17" t="s">
        <v>148</v>
      </c>
      <c r="C84" s="19">
        <f t="shared" ref="C84:J84" si="75">C85</f>
        <v>0</v>
      </c>
      <c r="D84" s="19">
        <f t="shared" si="75"/>
        <v>0</v>
      </c>
      <c r="E84" s="19">
        <f t="shared" si="75"/>
        <v>0</v>
      </c>
      <c r="F84" s="19">
        <f t="shared" si="75"/>
        <v>0</v>
      </c>
      <c r="G84" s="19">
        <f t="shared" si="75"/>
        <v>0</v>
      </c>
      <c r="H84" s="19">
        <f t="shared" si="75"/>
        <v>0</v>
      </c>
      <c r="I84" s="19">
        <f t="shared" si="75"/>
        <v>0</v>
      </c>
      <c r="J84" s="19">
        <f t="shared" si="75"/>
        <v>0</v>
      </c>
      <c r="K84" s="8">
        <f t="shared" si="59"/>
        <v>0</v>
      </c>
      <c r="L84" s="8">
        <f t="shared" si="60"/>
        <v>0</v>
      </c>
      <c r="M84" s="8">
        <f t="shared" si="61"/>
        <v>0</v>
      </c>
      <c r="N84" s="8">
        <f t="shared" si="62"/>
        <v>0</v>
      </c>
      <c r="O84" s="8">
        <f t="shared" si="63"/>
        <v>0</v>
      </c>
      <c r="P84" s="8">
        <f t="shared" si="64"/>
        <v>0</v>
      </c>
      <c r="Q84" s="8">
        <f t="shared" si="65"/>
        <v>0</v>
      </c>
      <c r="R84" s="8">
        <f t="shared" si="66"/>
        <v>0</v>
      </c>
    </row>
    <row r="85" spans="1:18" outlineLevel="2">
      <c r="A85" s="1" t="s">
        <v>149</v>
      </c>
      <c r="B85" s="36" t="s">
        <v>150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f t="shared" si="59"/>
        <v>0</v>
      </c>
      <c r="L85" s="10">
        <f t="shared" si="60"/>
        <v>0</v>
      </c>
      <c r="M85" s="10">
        <f t="shared" si="61"/>
        <v>0</v>
      </c>
      <c r="N85" s="10">
        <f t="shared" si="62"/>
        <v>0</v>
      </c>
      <c r="O85" s="10">
        <f t="shared" si="63"/>
        <v>0</v>
      </c>
      <c r="P85" s="10">
        <f t="shared" si="64"/>
        <v>0</v>
      </c>
      <c r="Q85" s="10">
        <f t="shared" si="65"/>
        <v>0</v>
      </c>
      <c r="R85" s="10">
        <f t="shared" si="66"/>
        <v>0</v>
      </c>
    </row>
    <row r="86" spans="1:18" outlineLevel="2">
      <c r="B86" s="20" t="s">
        <v>151</v>
      </c>
      <c r="C86" s="21">
        <f t="shared" ref="C86:D86" si="76">C77</f>
        <v>0</v>
      </c>
      <c r="D86" s="21">
        <f t="shared" si="76"/>
        <v>0</v>
      </c>
      <c r="E86" s="21">
        <f t="shared" ref="E86" si="77">E77</f>
        <v>0</v>
      </c>
      <c r="F86" s="21">
        <f>F77</f>
        <v>0</v>
      </c>
      <c r="G86" s="21">
        <f>G77</f>
        <v>0</v>
      </c>
      <c r="H86" s="21">
        <f>H77</f>
        <v>0</v>
      </c>
      <c r="I86" s="21">
        <f>I77</f>
        <v>0</v>
      </c>
      <c r="J86" s="21">
        <f t="shared" ref="J86" si="78">J77</f>
        <v>0</v>
      </c>
      <c r="K86" s="21">
        <f t="shared" ref="K86:R86" si="79">K77</f>
        <v>0</v>
      </c>
      <c r="L86" s="21">
        <f t="shared" si="79"/>
        <v>0</v>
      </c>
      <c r="M86" s="21">
        <f t="shared" si="79"/>
        <v>0</v>
      </c>
      <c r="N86" s="21">
        <f t="shared" si="79"/>
        <v>0</v>
      </c>
      <c r="O86" s="21">
        <f t="shared" si="79"/>
        <v>0</v>
      </c>
      <c r="P86" s="21">
        <f t="shared" ref="P86:Q86" si="80">P77</f>
        <v>0</v>
      </c>
      <c r="Q86" s="21">
        <f t="shared" si="80"/>
        <v>0</v>
      </c>
      <c r="R86" s="21">
        <f t="shared" si="79"/>
        <v>0</v>
      </c>
    </row>
    <row r="87" spans="1:18">
      <c r="F87" s="32">
        <f>SUM(F61:F70)</f>
        <v>0</v>
      </c>
      <c r="G87" s="32">
        <v>0</v>
      </c>
      <c r="H87" s="32">
        <v>0</v>
      </c>
      <c r="I87" s="32">
        <f>SUM(I61:I70)</f>
        <v>0</v>
      </c>
      <c r="J87" s="32">
        <v>0</v>
      </c>
      <c r="K87" s="32"/>
      <c r="L87" s="32"/>
      <c r="M87" s="32"/>
      <c r="N87" s="32"/>
      <c r="O87" s="32"/>
      <c r="P87" s="32"/>
      <c r="Q87" s="32"/>
      <c r="R87" s="32"/>
    </row>
    <row r="88" spans="1:18" ht="16.5">
      <c r="B88" s="22" t="s">
        <v>152</v>
      </c>
      <c r="C88" s="23">
        <f t="shared" ref="C88:K88" si="81">C86+C76</f>
        <v>10268433870</v>
      </c>
      <c r="D88" s="23">
        <f t="shared" si="81"/>
        <v>-200000000.00000012</v>
      </c>
      <c r="E88" s="23">
        <f t="shared" ref="E88" si="82">E86+E76</f>
        <v>10068433870</v>
      </c>
      <c r="F88" s="23">
        <f t="shared" si="81"/>
        <v>371725991.56999999</v>
      </c>
      <c r="G88" s="23">
        <f t="shared" si="81"/>
        <v>694269516.18000007</v>
      </c>
      <c r="H88" s="23">
        <f t="shared" si="81"/>
        <v>654299620.81999993</v>
      </c>
      <c r="I88" s="23">
        <f>I86+I76</f>
        <v>575294627.97000003</v>
      </c>
      <c r="J88" s="23">
        <f t="shared" si="81"/>
        <v>835215883.14999998</v>
      </c>
      <c r="K88" s="23">
        <f t="shared" si="81"/>
        <v>637011743.11000001</v>
      </c>
      <c r="L88" s="23">
        <f t="shared" ref="L88" si="83">L86+L76</f>
        <v>600614184.10000002</v>
      </c>
      <c r="M88" s="23">
        <f t="shared" ref="M88:N88" si="84">M86+M76</f>
        <v>563282860.24000001</v>
      </c>
      <c r="N88" s="23">
        <f t="shared" si="84"/>
        <v>623107821.59000003</v>
      </c>
      <c r="O88" s="23">
        <f>O86+O76</f>
        <v>954443408.84000003</v>
      </c>
      <c r="P88" s="23">
        <f>P86+P76</f>
        <v>637225359.48000002</v>
      </c>
      <c r="Q88" s="23">
        <f>Q86+Q76</f>
        <v>1497597827.54</v>
      </c>
      <c r="R88" s="23">
        <f>SUM(F88:Q88)</f>
        <v>8644088844.5900002</v>
      </c>
    </row>
    <row r="89" spans="1:18" s="25" customFormat="1" ht="17.25" customHeight="1">
      <c r="A89" s="1"/>
      <c r="B89" s="37" t="s">
        <v>153</v>
      </c>
      <c r="C89" s="24"/>
      <c r="D89" s="24"/>
      <c r="E89" s="24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</row>
    <row r="90" spans="1:18" s="25" customFormat="1" ht="31.5">
      <c r="A90" s="1"/>
      <c r="B90" s="38" t="s">
        <v>161</v>
      </c>
      <c r="C90" s="24"/>
      <c r="D90" s="24"/>
      <c r="E90" s="24"/>
    </row>
    <row r="91" spans="1:18" s="25" customFormat="1">
      <c r="A91" s="1"/>
      <c r="B91" s="28" t="s">
        <v>154</v>
      </c>
      <c r="C91" s="26"/>
      <c r="D91" s="26"/>
      <c r="E91" s="26"/>
      <c r="R91" s="27"/>
    </row>
    <row r="92" spans="1:18" s="25" customFormat="1" ht="27.75">
      <c r="A92" s="1"/>
      <c r="B92" s="28" t="s">
        <v>155</v>
      </c>
      <c r="C92" s="26"/>
      <c r="D92" s="26"/>
      <c r="E92" s="26"/>
      <c r="R92" s="27"/>
    </row>
    <row r="93" spans="1:18" s="25" customFormat="1" ht="27.75">
      <c r="A93" s="1"/>
      <c r="B93" s="28" t="s">
        <v>156</v>
      </c>
      <c r="C93" s="26"/>
      <c r="D93" s="26"/>
      <c r="E93" s="26"/>
      <c r="H93" s="35"/>
      <c r="R93" s="27"/>
    </row>
    <row r="94" spans="1:18" s="25" customFormat="1">
      <c r="A94" s="1"/>
      <c r="B94" s="28" t="s">
        <v>157</v>
      </c>
      <c r="C94" s="26"/>
      <c r="D94" s="26"/>
      <c r="E94" s="26"/>
    </row>
    <row r="95" spans="1:18" s="25" customFormat="1">
      <c r="A95" s="1"/>
      <c r="B95" s="28" t="s">
        <v>158</v>
      </c>
      <c r="C95" s="26"/>
      <c r="D95" s="26"/>
      <c r="E95" s="26"/>
    </row>
    <row r="96" spans="1:18" s="25" customFormat="1" ht="27.75">
      <c r="A96" s="1"/>
      <c r="B96" s="28" t="s">
        <v>159</v>
      </c>
      <c r="C96" s="26"/>
      <c r="D96" s="26"/>
      <c r="E96" s="26"/>
    </row>
    <row r="97" spans="1:18" s="25" customFormat="1">
      <c r="A97" s="1"/>
      <c r="B97" s="28" t="s">
        <v>160</v>
      </c>
      <c r="C97" s="26"/>
      <c r="D97" s="26"/>
      <c r="E97" s="26"/>
    </row>
    <row r="98" spans="1:18">
      <c r="B98" s="45"/>
      <c r="C98" s="45"/>
      <c r="D98" s="45"/>
      <c r="E98" s="45"/>
      <c r="F98" s="45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</row>
    <row r="99" spans="1:18">
      <c r="B99" s="39"/>
      <c r="C99" s="30"/>
      <c r="D99" s="30"/>
      <c r="E99" s="30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</row>
    <row r="100" spans="1:18">
      <c r="B100" s="39"/>
      <c r="C100" s="30"/>
      <c r="D100" s="30"/>
      <c r="E100" s="30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</row>
    <row r="101" spans="1:18">
      <c r="B101" s="39"/>
      <c r="C101" s="30"/>
      <c r="D101" s="30"/>
      <c r="E101" s="30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</row>
    <row r="102" spans="1:18">
      <c r="B102" s="39"/>
      <c r="C102" s="30"/>
      <c r="D102" s="30"/>
      <c r="E102" s="30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</row>
    <row r="103" spans="1:18">
      <c r="B103" s="39"/>
      <c r="C103" s="30"/>
      <c r="D103" s="30"/>
      <c r="E103" s="30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</row>
    <row r="104" spans="1:18">
      <c r="B104" s="39"/>
      <c r="C104" s="30"/>
      <c r="D104" s="30"/>
      <c r="E104" s="30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</row>
    <row r="105" spans="1:18">
      <c r="B105" s="39"/>
      <c r="C105" s="30"/>
      <c r="D105" s="30"/>
      <c r="E105" s="30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</row>
    <row r="106" spans="1:18">
      <c r="B106" s="39"/>
      <c r="C106" s="30"/>
      <c r="D106" s="30"/>
      <c r="E106" s="30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</row>
    <row r="107" spans="1:18">
      <c r="B107" s="39"/>
      <c r="C107" s="30"/>
      <c r="D107" s="30"/>
      <c r="E107" s="30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</row>
    <row r="108" spans="1:18">
      <c r="B108" s="39"/>
      <c r="C108" s="30"/>
      <c r="D108" s="30"/>
      <c r="E108" s="30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</row>
    <row r="109" spans="1:18">
      <c r="B109" s="39"/>
      <c r="C109" s="30"/>
      <c r="D109" s="30"/>
      <c r="E109" s="30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</row>
    <row r="110" spans="1:18">
      <c r="B110" s="40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</row>
    <row r="111" spans="1:18">
      <c r="B111" s="40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</row>
  </sheetData>
  <mergeCells count="5">
    <mergeCell ref="B1:R1"/>
    <mergeCell ref="B2:R2"/>
    <mergeCell ref="B3:R3"/>
    <mergeCell ref="B4:R4"/>
    <mergeCell ref="B98:F98"/>
  </mergeCells>
  <phoneticPr fontId="16" type="noConversion"/>
  <pageMargins left="0.25" right="0.25" top="0.75" bottom="0.75" header="0.3" footer="0.3"/>
  <pageSetup scale="27" orientation="portrait" r:id="rId1"/>
  <rowBreaks count="1" manualBreakCount="1">
    <brk id="70" min="1" max="6" man="1"/>
  </rowBreaks>
  <ignoredErrors>
    <ignoredError sqref="R77:R8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Ejecucion</vt:lpstr>
      <vt:lpstr>'Plantilla Ejecucion'!Área_de_impresión</vt:lpstr>
      <vt:lpstr>'Plantilla Ejecucion'!Títulos_a_imprimir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Ruth Martinez</dc:creator>
  <cp:keywords/>
  <dc:description/>
  <cp:lastModifiedBy>Maira Lara</cp:lastModifiedBy>
  <cp:revision/>
  <cp:lastPrinted>2023-12-01T20:06:10Z</cp:lastPrinted>
  <dcterms:created xsi:type="dcterms:W3CDTF">2022-03-09T15:01:24Z</dcterms:created>
  <dcterms:modified xsi:type="dcterms:W3CDTF">2024-01-18T16:39:33Z</dcterms:modified>
  <cp:category/>
  <cp:contentStatus/>
</cp:coreProperties>
</file>