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Ejecucion'!$B$1:$L$101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8" i="1" l="1"/>
  <c r="K88" i="1"/>
  <c r="K76" i="1"/>
  <c r="L13" i="1"/>
  <c r="L7" i="1"/>
  <c r="L6" i="1"/>
  <c r="K7" i="1"/>
  <c r="K6" i="1" s="1"/>
  <c r="L62" i="1"/>
  <c r="L63" i="1"/>
  <c r="L64" i="1"/>
  <c r="L61" i="1"/>
  <c r="L52" i="1"/>
  <c r="L53" i="1"/>
  <c r="L54" i="1"/>
  <c r="L55" i="1"/>
  <c r="L56" i="1"/>
  <c r="L57" i="1"/>
  <c r="L58" i="1"/>
  <c r="L59" i="1"/>
  <c r="L25" i="1"/>
  <c r="L26" i="1"/>
  <c r="L27" i="1"/>
  <c r="L28" i="1"/>
  <c r="L29" i="1"/>
  <c r="L30" i="1"/>
  <c r="L31" i="1"/>
  <c r="L32" i="1"/>
  <c r="L24" i="1"/>
  <c r="K42" i="1"/>
  <c r="L15" i="1" l="1"/>
  <c r="L16" i="1"/>
  <c r="L17" i="1"/>
  <c r="L18" i="1"/>
  <c r="L19" i="1"/>
  <c r="L20" i="1"/>
  <c r="L21" i="1"/>
  <c r="L22" i="1"/>
  <c r="L14" i="1"/>
  <c r="L12" i="1"/>
  <c r="L51" i="1"/>
  <c r="K23" i="1"/>
  <c r="L23" i="1" s="1"/>
  <c r="L78" i="1"/>
  <c r="L77" i="1"/>
  <c r="L71" i="1"/>
  <c r="L42" i="1"/>
  <c r="L33" i="1"/>
  <c r="K86" i="1"/>
  <c r="K84" i="1"/>
  <c r="K81" i="1"/>
  <c r="K78" i="1"/>
  <c r="K71" i="1"/>
  <c r="K65" i="1"/>
  <c r="L65" i="1" s="1"/>
  <c r="K60" i="1"/>
  <c r="L60" i="1" s="1"/>
  <c r="K50" i="1"/>
  <c r="L50" i="1" s="1"/>
  <c r="K33" i="1"/>
  <c r="K13" i="1"/>
  <c r="L10" i="1"/>
  <c r="L9" i="1"/>
  <c r="L8" i="1"/>
  <c r="J7" i="1"/>
  <c r="L43" i="1"/>
  <c r="J23" i="1"/>
  <c r="L11" i="1"/>
  <c r="L34" i="1"/>
  <c r="J86" i="1"/>
  <c r="J84" i="1"/>
  <c r="J81" i="1"/>
  <c r="J78" i="1"/>
  <c r="J71" i="1"/>
  <c r="J65" i="1"/>
  <c r="J60" i="1"/>
  <c r="J50" i="1"/>
  <c r="J42" i="1"/>
  <c r="J33" i="1"/>
  <c r="J13" i="1"/>
  <c r="H13" i="1"/>
  <c r="I13" i="1"/>
  <c r="I86" i="1"/>
  <c r="I84" i="1"/>
  <c r="I81" i="1"/>
  <c r="I78" i="1"/>
  <c r="I71" i="1"/>
  <c r="I65" i="1"/>
  <c r="I60" i="1"/>
  <c r="I50" i="1"/>
  <c r="I42" i="1"/>
  <c r="I33" i="1"/>
  <c r="I23" i="1"/>
  <c r="I7" i="1"/>
  <c r="H71" i="1"/>
  <c r="H65" i="1"/>
  <c r="J76" i="1" l="1"/>
  <c r="J88" i="1" s="1"/>
  <c r="J6" i="1"/>
  <c r="I76" i="1"/>
  <c r="I88" i="1" s="1"/>
  <c r="I6" i="1"/>
  <c r="E86" i="1"/>
  <c r="D86" i="1"/>
  <c r="E84" i="1"/>
  <c r="D84" i="1"/>
  <c r="E81" i="1"/>
  <c r="D81" i="1"/>
  <c r="E78" i="1"/>
  <c r="D78" i="1"/>
  <c r="E71" i="1"/>
  <c r="D71" i="1"/>
  <c r="E65" i="1"/>
  <c r="D65" i="1"/>
  <c r="E62" i="1"/>
  <c r="E63" i="1"/>
  <c r="E64" i="1"/>
  <c r="E61" i="1"/>
  <c r="D60" i="1"/>
  <c r="E52" i="1"/>
  <c r="E53" i="1"/>
  <c r="E54" i="1"/>
  <c r="E55" i="1"/>
  <c r="E56" i="1"/>
  <c r="E57" i="1"/>
  <c r="E58" i="1"/>
  <c r="E59" i="1"/>
  <c r="E51" i="1"/>
  <c r="D50" i="1"/>
  <c r="H42" i="1"/>
  <c r="H33" i="1"/>
  <c r="E42" i="1"/>
  <c r="D42" i="1"/>
  <c r="E33" i="1"/>
  <c r="D33" i="1"/>
  <c r="E28" i="1"/>
  <c r="E24" i="1"/>
  <c r="E25" i="1"/>
  <c r="E26" i="1"/>
  <c r="E27" i="1"/>
  <c r="E29" i="1"/>
  <c r="E30" i="1"/>
  <c r="E31" i="1"/>
  <c r="E32" i="1"/>
  <c r="E15" i="1"/>
  <c r="E22" i="1"/>
  <c r="D23" i="1"/>
  <c r="E16" i="1"/>
  <c r="E17" i="1"/>
  <c r="E18" i="1"/>
  <c r="E19" i="1"/>
  <c r="E20" i="1"/>
  <c r="E21" i="1"/>
  <c r="D13" i="1"/>
  <c r="E7" i="1"/>
  <c r="D7" i="1"/>
  <c r="H86" i="1"/>
  <c r="G86" i="1"/>
  <c r="H84" i="1"/>
  <c r="G84" i="1"/>
  <c r="H81" i="1"/>
  <c r="G81" i="1"/>
  <c r="H78" i="1"/>
  <c r="G78" i="1"/>
  <c r="H60" i="1"/>
  <c r="H50" i="1"/>
  <c r="H23" i="1"/>
  <c r="H7" i="1"/>
  <c r="L75" i="1"/>
  <c r="L74" i="1"/>
  <c r="L73" i="1"/>
  <c r="L72" i="1"/>
  <c r="L70" i="1"/>
  <c r="L69" i="1"/>
  <c r="L68" i="1"/>
  <c r="L67" i="1"/>
  <c r="L66" i="1"/>
  <c r="G71" i="1"/>
  <c r="G65" i="1"/>
  <c r="G60" i="1"/>
  <c r="G50" i="1"/>
  <c r="F50" i="1"/>
  <c r="G42" i="1"/>
  <c r="G33" i="1"/>
  <c r="G23" i="1"/>
  <c r="G13" i="1"/>
  <c r="G7" i="1"/>
  <c r="C7" i="1"/>
  <c r="C13" i="1"/>
  <c r="F86" i="1"/>
  <c r="C86" i="1"/>
  <c r="L85" i="1"/>
  <c r="F84" i="1"/>
  <c r="L84" i="1" s="1"/>
  <c r="C84" i="1"/>
  <c r="L83" i="1"/>
  <c r="L82" i="1"/>
  <c r="F81" i="1"/>
  <c r="L81" i="1" s="1"/>
  <c r="C81" i="1"/>
  <c r="L80" i="1"/>
  <c r="L79" i="1"/>
  <c r="F78" i="1"/>
  <c r="C78" i="1"/>
  <c r="L86" i="1"/>
  <c r="F71" i="1"/>
  <c r="C71" i="1"/>
  <c r="F65" i="1"/>
  <c r="C65" i="1"/>
  <c r="F60" i="1"/>
  <c r="C60" i="1"/>
  <c r="C50" i="1"/>
  <c r="L49" i="1"/>
  <c r="L48" i="1"/>
  <c r="L47" i="1"/>
  <c r="L46" i="1"/>
  <c r="L45" i="1"/>
  <c r="L44" i="1"/>
  <c r="F42" i="1"/>
  <c r="C42" i="1"/>
  <c r="L41" i="1"/>
  <c r="L40" i="1"/>
  <c r="L39" i="1"/>
  <c r="L38" i="1"/>
  <c r="L37" i="1"/>
  <c r="L36" i="1"/>
  <c r="L35" i="1"/>
  <c r="F33" i="1"/>
  <c r="C33" i="1"/>
  <c r="F23" i="1"/>
  <c r="C23" i="1"/>
  <c r="F13" i="1"/>
  <c r="F7" i="1"/>
  <c r="L76" i="1" l="1"/>
  <c r="D76" i="1"/>
  <c r="D88" i="1" s="1"/>
  <c r="E23" i="1"/>
  <c r="H76" i="1"/>
  <c r="H88" i="1" s="1"/>
  <c r="E60" i="1"/>
  <c r="E50" i="1"/>
  <c r="E13" i="1"/>
  <c r="D6" i="1"/>
  <c r="H6" i="1"/>
  <c r="G76" i="1"/>
  <c r="G6" i="1"/>
  <c r="C6" i="1"/>
  <c r="F6" i="1"/>
  <c r="F76" i="1"/>
  <c r="C76" i="1"/>
  <c r="C88" i="1" s="1"/>
  <c r="F88" i="1" l="1"/>
  <c r="E76" i="1"/>
  <c r="E88" i="1" s="1"/>
  <c r="E6" i="1"/>
  <c r="G88" i="1"/>
</calcChain>
</file>

<file path=xl/sharedStrings.xml><?xml version="1.0" encoding="utf-8"?>
<sst xmlns="http://schemas.openxmlformats.org/spreadsheetml/2006/main" count="170" uniqueCount="170">
  <si>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</si>
  <si>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</si>
  <si>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</si>
  <si>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</si>
  <si>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</si>
  <si>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</si>
  <si>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</si>
  <si>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</si>
  <si>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</si>
  <si>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</si>
  <si>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</si>
  <si>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</si>
  <si>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</si>
  <si>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</si>
  <si>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</si>
  <si>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</si>
  <si>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</si>
  <si>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</si>
  <si>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</si>
  <si>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</si>
  <si>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</si>
  <si>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</si>
  <si>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</si>
  <si>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</si>
  <si>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</si>
  <si>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</si>
  <si>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</si>
  <si>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</si>
  <si>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</si>
  <si>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</si>
  <si>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</si>
  <si>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</si>
  <si>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</si>
  <si>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</si>
  <si>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</si>
  <si>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</si>
  <si>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</si>
  <si>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</si>
  <si>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</si>
  <si>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</si>
  <si>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</si>
  <si>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</si>
  <si>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</si>
  <si>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</si>
  <si>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</si>
  <si>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</si>
  <si>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</si>
  <si>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</si>
  <si>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</si>
  <si>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</si>
  <si>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</si>
  <si>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</si>
  <si>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</si>
  <si>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</si>
  <si>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</si>
  <si>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</si>
  <si>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</si>
  <si>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</si>
  <si>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</si>
  <si>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</si>
  <si>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</si>
  <si>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</si>
  <si>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</si>
  <si>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</si>
  <si>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</si>
  <si>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</si>
  <si>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</si>
  <si>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</si>
  <si>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</si>
  <si>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</si>
  <si>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</si>
  <si>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</si>
  <si>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</si>
  <si>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</si>
  <si>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</si>
  <si>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</si>
  <si>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</si>
  <si>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</si>
  <si>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</si>
  <si>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</si>
  <si>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</si>
  <si>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</si>
  <si>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</si>
  <si>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</si>
  <si>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</si>
  <si>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</si>
  <si>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</si>
  <si>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</si>
  <si>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</si>
  <si>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</si>
  <si>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</si>
  <si>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</si>
  <si>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</si>
  <si>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</si>
  <si>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</si>
  <si>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</si>
  <si>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</si>
  <si>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</si>
  <si>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</si>
  <si>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</si>
  <si>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</si>
  <si>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</si>
  <si>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</si>
  <si>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</si>
  <si>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</si>
  <si>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</si>
  <si>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</si>
  <si>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</si>
  <si>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</si>
  <si>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</si>
  <si>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</si>
  <si>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</si>
  <si>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</si>
  <si>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</si>
  <si>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</si>
  <si>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</si>
  <si>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</si>
  <si>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</si>
  <si>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</si>
  <si>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</si>
  <si>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</si>
  <si>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</si>
  <si>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</si>
  <si>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</si>
  <si>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</si>
  <si>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</si>
  <si>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</si>
  <si>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</si>
  <si>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</si>
  <si>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</si>
  <si>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</si>
  <si>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</si>
  <si>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</si>
  <si>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</si>
  <si>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</si>
  <si>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</si>
  <si>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</si>
  <si>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</si>
  <si>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</si>
  <si>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</si>
  <si>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</si>
  <si>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</si>
  <si>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</si>
  <si>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</si>
  <si>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</si>
  <si>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</si>
  <si>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</si>
  <si>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</si>
  <si>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</si>
  <si>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</si>
  <si>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</si>
  <si>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</si>
  <si>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</si>
  <si>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</si>
  <si>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</si>
  <si>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</si>
  <si>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</si>
  <si>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</si>
  <si>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</si>
  <si>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</si>
  <si>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</si>
  <si>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</si>
  <si>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</si>
  <si>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</si>
  <si>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</si>
  <si>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</si>
  <si>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</si>
  <si>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</si>
  <si>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>Fecha de registro: hasta el 30 de Junio del año 2024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</si>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</sst>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0</xdr:row>
      <xdr:rowOff>41910</xdr:rowOff>
    </xdr:from>
    <xdr:to>
      <xdr:col>6</xdr:col>
      <xdr:colOff>1170305</xdr:colOff>
      <xdr:row>1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4191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3783330</xdr:colOff>
      <xdr:row>90</xdr:row>
      <xdr:rowOff>38101</xdr:rowOff>
    </xdr:from>
    <xdr:to>
      <xdr:col>5</xdr:col>
      <xdr:colOff>295275</xdr:colOff>
      <xdr:row>96</xdr:row>
      <xdr:rowOff>190501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3783330" y="19383376"/>
          <a:ext cx="5179695" cy="257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tabSelected="1" topLeftCell="D1" zoomScaleNormal="100" zoomScaleSheetLayoutView="100" workbookViewId="0">
      <selection activeCell="B1" sqref="B1:L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5" width="24.5703125" style="1" customWidth="1"/>
    <col min="6" max="9" width="22.140625" style="1" customWidth="1"/>
    <col min="10" max="11" width="24.28515625" style="1" customWidth="1"/>
    <col min="12" max="12" width="24" style="1" customWidth="1"/>
    <col min="13" max="13" width="20.85546875" style="1" customWidth="1"/>
    <col min="14" max="16" width="9.140625" style="1"/>
    <col min="17" max="17" width="11.5703125" style="2" bestFit="1" customWidth="1"/>
    <col min="18" max="16384" width="9.140625" style="1"/>
  </cols>
  <sheetData>
    <row r="1" spans="1:22" ht="102.6" customHeigh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2" ht="19.5">
      <c r="B2" s="37" t="s">
        <v>157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2" ht="19.5">
      <c r="B3" s="38" t="s">
        <v>159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22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1.5">
      <c r="B5" s="4" t="s">
        <v>1</v>
      </c>
      <c r="C5" s="5" t="s">
        <v>164</v>
      </c>
      <c r="D5" s="5" t="s">
        <v>163</v>
      </c>
      <c r="E5" s="5" t="s">
        <v>158</v>
      </c>
      <c r="F5" s="4" t="s">
        <v>2</v>
      </c>
      <c r="G5" s="4" t="s">
        <v>160</v>
      </c>
      <c r="H5" s="4" t="s">
        <v>165</v>
      </c>
      <c r="I5" s="4" t="s">
        <v>166</v>
      </c>
      <c r="J5" s="4" t="s">
        <v>167</v>
      </c>
      <c r="K5" s="4" t="s">
        <v>169</v>
      </c>
      <c r="L5" s="4" t="s">
        <v>3</v>
      </c>
    </row>
    <row r="6" spans="1:22">
      <c r="B6" s="6" t="s">
        <v>4</v>
      </c>
      <c r="C6" s="7">
        <f>+C7+C13+C23+C33+C42+C50+C60+C65+C71</f>
        <v>11182324484</v>
      </c>
      <c r="D6" s="7">
        <f t="shared" ref="D6:E6" si="0">+D7+D13+D23+D33+D42+D50+D60+D65+D71</f>
        <v>1500000000</v>
      </c>
      <c r="E6" s="7">
        <f t="shared" si="0"/>
        <v>12682324484.000002</v>
      </c>
      <c r="F6" s="7">
        <f t="shared" ref="F6:J6" si="1">+F7+F13+F23+F33+F42+F50+F60+F65+F71</f>
        <v>484485193.48999995</v>
      </c>
      <c r="G6" s="7">
        <f t="shared" si="1"/>
        <v>604876392.89999998</v>
      </c>
      <c r="H6" s="7">
        <f t="shared" si="1"/>
        <v>686487731.28999996</v>
      </c>
      <c r="I6" s="7">
        <f t="shared" si="1"/>
        <v>626394104.70999992</v>
      </c>
      <c r="J6" s="7">
        <f t="shared" si="1"/>
        <v>1008496900.3800001</v>
      </c>
      <c r="K6" s="7">
        <f>+K7+K13+K23+K33+K42+K50+K60+K65+K71</f>
        <v>791367369.63999999</v>
      </c>
      <c r="L6" s="7">
        <f>SUM(F6:J6)+K6</f>
        <v>4202107692.4099998</v>
      </c>
      <c r="M6" s="2"/>
    </row>
    <row r="7" spans="1:22" ht="15" customHeight="1">
      <c r="B7" s="8" t="s">
        <v>5</v>
      </c>
      <c r="C7" s="9">
        <f>SUM(C8:C12)</f>
        <v>8340235687</v>
      </c>
      <c r="D7" s="9">
        <f t="shared" ref="D7:E7" si="2">SUM(D8:D12)</f>
        <v>0</v>
      </c>
      <c r="E7" s="9">
        <f t="shared" si="2"/>
        <v>8340235687</v>
      </c>
      <c r="F7" s="9">
        <f t="shared" ref="F7:J7" si="3">SUM(F8:F12)</f>
        <v>443943940.69999999</v>
      </c>
      <c r="G7" s="9">
        <f t="shared" si="3"/>
        <v>452610778.75999999</v>
      </c>
      <c r="H7" s="9">
        <f t="shared" si="3"/>
        <v>458367995.63999999</v>
      </c>
      <c r="I7" s="9">
        <f t="shared" si="3"/>
        <v>455217116.63999999</v>
      </c>
      <c r="J7" s="9">
        <f t="shared" si="3"/>
        <v>812537451.66000009</v>
      </c>
      <c r="K7" s="9">
        <f>SUM(K8:K12)</f>
        <v>457312956.60000002</v>
      </c>
      <c r="L7" s="9">
        <f>+F7+G7+H7+I7+J7+K7</f>
        <v>3079990239.9999995</v>
      </c>
      <c r="N7" s="10"/>
    </row>
    <row r="8" spans="1:22" ht="15" customHeight="1">
      <c r="A8" s="1" t="s">
        <v>6</v>
      </c>
      <c r="B8" s="11" t="s">
        <v>7</v>
      </c>
      <c r="C8" s="12">
        <v>5839646551</v>
      </c>
      <c r="D8" s="12">
        <v>0</v>
      </c>
      <c r="E8" s="12">
        <v>5839646551</v>
      </c>
      <c r="F8" s="12">
        <v>381651145.06999999</v>
      </c>
      <c r="G8" s="12">
        <v>389738014.85000002</v>
      </c>
      <c r="H8" s="12">
        <v>394954404.31999999</v>
      </c>
      <c r="I8" s="12">
        <v>391623843.16000003</v>
      </c>
      <c r="J8" s="12">
        <v>400832112.82999998</v>
      </c>
      <c r="K8" s="12">
        <v>395739469.79000002</v>
      </c>
      <c r="L8" s="12">
        <f>+G8+F8+H8+I8+J8+K8</f>
        <v>2354538990.02</v>
      </c>
      <c r="N8" s="13"/>
    </row>
    <row r="9" spans="1:22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v>1565776473</v>
      </c>
      <c r="F9" s="12">
        <v>3802250</v>
      </c>
      <c r="G9" s="12">
        <v>3788500</v>
      </c>
      <c r="H9" s="12">
        <v>3712828.2</v>
      </c>
      <c r="I9" s="12">
        <v>3594451.32</v>
      </c>
      <c r="J9" s="12">
        <v>351467919.61000001</v>
      </c>
      <c r="K9" s="12">
        <v>1095821.76</v>
      </c>
      <c r="L9" s="12">
        <f>+G9+F9+H9+I9+J9+K9</f>
        <v>367461770.88999999</v>
      </c>
      <c r="N9" s="13"/>
    </row>
    <row r="10" spans="1:22" ht="15" customHeight="1">
      <c r="A10" s="1" t="s">
        <v>10</v>
      </c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>+G10+F10+H10+I10+J10</f>
        <v>0</v>
      </c>
      <c r="N10" s="13"/>
    </row>
    <row r="11" spans="1:22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ref="L11" si="4">+G11+F11+H11+I11+J11</f>
        <v>0</v>
      </c>
    </row>
    <row r="12" spans="1:22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v>934812663</v>
      </c>
      <c r="F12" s="12">
        <v>58490545.630000003</v>
      </c>
      <c r="G12" s="12">
        <v>59084263.909999996</v>
      </c>
      <c r="H12" s="12">
        <v>59700763.119999997</v>
      </c>
      <c r="I12" s="12">
        <v>59998822.159999996</v>
      </c>
      <c r="J12" s="12">
        <v>60237419.219999999</v>
      </c>
      <c r="K12" s="12">
        <v>60477665.049999997</v>
      </c>
      <c r="L12" s="12">
        <f>+G12+F12+H12+I12+J12+K12</f>
        <v>357989479.08999997</v>
      </c>
      <c r="N12" s="13"/>
    </row>
    <row r="13" spans="1:22" ht="15" customHeight="1">
      <c r="B13" s="8" t="s">
        <v>16</v>
      </c>
      <c r="C13" s="9">
        <f>SUM(C14:C22)</f>
        <v>1586234701</v>
      </c>
      <c r="D13" s="9">
        <f t="shared" ref="D13:E13" si="5">SUM(D14:D22)</f>
        <v>517269954.66999996</v>
      </c>
      <c r="E13" s="9">
        <f t="shared" si="5"/>
        <v>2103504655.6700001</v>
      </c>
      <c r="F13" s="9">
        <f t="shared" ref="F13:K13" si="6">SUM(F14:F22)</f>
        <v>31474947.450000003</v>
      </c>
      <c r="G13" s="9">
        <f t="shared" si="6"/>
        <v>95389109.789999992</v>
      </c>
      <c r="H13" s="9">
        <f t="shared" si="6"/>
        <v>119441226.49000001</v>
      </c>
      <c r="I13" s="9">
        <f t="shared" si="6"/>
        <v>100389503.11000001</v>
      </c>
      <c r="J13" s="9">
        <f t="shared" si="6"/>
        <v>126492503.86999999</v>
      </c>
      <c r="K13" s="9">
        <f t="shared" si="6"/>
        <v>187372573.28</v>
      </c>
      <c r="L13" s="9">
        <f>+G13+F13+H13+I13+J13+K13</f>
        <v>660559863.99000001</v>
      </c>
      <c r="N13" s="10"/>
    </row>
    <row r="14" spans="1:22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v>184188427</v>
      </c>
      <c r="F14" s="12">
        <v>11510029.800000001</v>
      </c>
      <c r="G14" s="12">
        <v>10752348.75</v>
      </c>
      <c r="H14" s="12">
        <v>9207759.5600000005</v>
      </c>
      <c r="I14" s="12">
        <v>13995325.51</v>
      </c>
      <c r="J14" s="12">
        <v>15860905.119999999</v>
      </c>
      <c r="K14" s="12">
        <v>12090530.800000001</v>
      </c>
      <c r="L14" s="12">
        <f>+G14+F14+H14+I14+J14+K14</f>
        <v>73416899.539999992</v>
      </c>
      <c r="N14" s="13"/>
    </row>
    <row r="15" spans="1:22" ht="15" customHeight="1">
      <c r="A15" s="1" t="s">
        <v>19</v>
      </c>
      <c r="B15" s="11" t="s">
        <v>20</v>
      </c>
      <c r="C15" s="12">
        <v>25386574</v>
      </c>
      <c r="D15" s="12">
        <v>8933281.7599999998</v>
      </c>
      <c r="E15" s="12">
        <f>+C15+D15</f>
        <v>34319855.759999998</v>
      </c>
      <c r="F15" s="12">
        <v>0</v>
      </c>
      <c r="G15" s="12">
        <v>0</v>
      </c>
      <c r="H15" s="12">
        <v>724993.66</v>
      </c>
      <c r="I15" s="12">
        <v>1732900.56</v>
      </c>
      <c r="J15" s="12">
        <v>1657138.02</v>
      </c>
      <c r="K15" s="12">
        <v>3485466.72</v>
      </c>
      <c r="L15" s="12">
        <f t="shared" ref="L15:L22" si="7">+G15+F15+H15+I15+J15+K15</f>
        <v>7600498.9600000009</v>
      </c>
      <c r="N15" s="13"/>
    </row>
    <row r="16" spans="1:22" ht="15" customHeight="1">
      <c r="A16" s="1" t="s">
        <v>21</v>
      </c>
      <c r="B16" s="11" t="s">
        <v>22</v>
      </c>
      <c r="C16" s="12">
        <v>31100600</v>
      </c>
      <c r="D16" s="12">
        <v>-5000000</v>
      </c>
      <c r="E16" s="12">
        <f t="shared" ref="E16:E21" si="8">+C16+D16</f>
        <v>26100600</v>
      </c>
      <c r="F16" s="12">
        <v>168850</v>
      </c>
      <c r="G16" s="12">
        <v>5249460</v>
      </c>
      <c r="H16" s="12">
        <v>2104278.2000000002</v>
      </c>
      <c r="I16" s="12">
        <v>3949340</v>
      </c>
      <c r="J16" s="12">
        <v>506400</v>
      </c>
      <c r="K16" s="12">
        <v>2520654.2400000002</v>
      </c>
      <c r="L16" s="12">
        <f t="shared" si="7"/>
        <v>14498982.439999999</v>
      </c>
      <c r="N16" s="13"/>
    </row>
    <row r="17" spans="1:14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8"/>
        <v>1900000</v>
      </c>
      <c r="F17" s="12">
        <v>0</v>
      </c>
      <c r="G17" s="12">
        <v>200000</v>
      </c>
      <c r="H17" s="12">
        <v>391562.34</v>
      </c>
      <c r="I17" s="12">
        <v>1120</v>
      </c>
      <c r="J17" s="12">
        <v>200000</v>
      </c>
      <c r="K17" s="12">
        <v>117621.08</v>
      </c>
      <c r="L17" s="12">
        <f t="shared" si="7"/>
        <v>910303.42</v>
      </c>
      <c r="N17" s="13"/>
    </row>
    <row r="18" spans="1:14" ht="15" customHeight="1">
      <c r="A18" s="1" t="s">
        <v>25</v>
      </c>
      <c r="B18" s="11" t="s">
        <v>26</v>
      </c>
      <c r="C18" s="12">
        <v>235419751</v>
      </c>
      <c r="D18" s="12">
        <v>62983056</v>
      </c>
      <c r="E18" s="12">
        <f t="shared" si="8"/>
        <v>298402807</v>
      </c>
      <c r="F18" s="12">
        <v>12155722.58</v>
      </c>
      <c r="G18" s="12">
        <v>21256300.219999999</v>
      </c>
      <c r="H18" s="12">
        <v>28006713.460000001</v>
      </c>
      <c r="I18" s="12">
        <v>26258745.780000001</v>
      </c>
      <c r="J18" s="12">
        <v>13414682.77</v>
      </c>
      <c r="K18" s="12">
        <v>18433527.940000001</v>
      </c>
      <c r="L18" s="12">
        <f t="shared" si="7"/>
        <v>119525692.74999999</v>
      </c>
      <c r="N18" s="13"/>
    </row>
    <row r="19" spans="1:14" ht="15" customHeight="1">
      <c r="A19" s="1" t="s">
        <v>27</v>
      </c>
      <c r="B19" s="11" t="s">
        <v>28</v>
      </c>
      <c r="C19" s="12">
        <v>76160000</v>
      </c>
      <c r="D19" s="12">
        <v>5000000</v>
      </c>
      <c r="E19" s="12">
        <f t="shared" si="8"/>
        <v>81160000</v>
      </c>
      <c r="F19" s="12">
        <v>7454495.0700000003</v>
      </c>
      <c r="G19" s="12">
        <v>5466515.4400000004</v>
      </c>
      <c r="H19" s="12">
        <v>7671001.8300000001</v>
      </c>
      <c r="I19" s="12">
        <v>6640958.9800000004</v>
      </c>
      <c r="J19" s="12">
        <v>6620585.5199999996</v>
      </c>
      <c r="K19" s="12">
        <v>14999918</v>
      </c>
      <c r="L19" s="12">
        <f t="shared" si="7"/>
        <v>48853474.840000004</v>
      </c>
      <c r="N19" s="13"/>
    </row>
    <row r="20" spans="1:14" ht="15" customHeight="1">
      <c r="A20" s="1" t="s">
        <v>29</v>
      </c>
      <c r="B20" s="11" t="s">
        <v>30</v>
      </c>
      <c r="C20" s="12">
        <v>13195272</v>
      </c>
      <c r="D20" s="12">
        <v>4167033.91</v>
      </c>
      <c r="E20" s="12">
        <f t="shared" si="8"/>
        <v>17362305.91</v>
      </c>
      <c r="F20" s="12">
        <v>0</v>
      </c>
      <c r="G20" s="12">
        <v>0</v>
      </c>
      <c r="H20" s="12">
        <v>1863232.27</v>
      </c>
      <c r="I20" s="12">
        <v>281848.2</v>
      </c>
      <c r="J20" s="12">
        <v>945840.81</v>
      </c>
      <c r="K20" s="12">
        <v>2079540.88</v>
      </c>
      <c r="L20" s="12">
        <f t="shared" si="7"/>
        <v>5170462.16</v>
      </c>
      <c r="N20" s="13"/>
    </row>
    <row r="21" spans="1:14" ht="15" customHeight="1">
      <c r="A21" s="1" t="s">
        <v>31</v>
      </c>
      <c r="B21" s="11" t="s">
        <v>32</v>
      </c>
      <c r="C21" s="12">
        <v>1009154077</v>
      </c>
      <c r="D21" s="12">
        <v>-9619417</v>
      </c>
      <c r="E21" s="12">
        <f t="shared" si="8"/>
        <v>999534660</v>
      </c>
      <c r="F21" s="12">
        <v>185850</v>
      </c>
      <c r="G21" s="12">
        <v>37236348.200000003</v>
      </c>
      <c r="H21" s="12">
        <v>50052897.700000003</v>
      </c>
      <c r="I21" s="12">
        <v>40895126.520000003</v>
      </c>
      <c r="J21" s="12">
        <v>51815488.829999998</v>
      </c>
      <c r="K21" s="12">
        <v>106966345.73999999</v>
      </c>
      <c r="L21" s="12">
        <f t="shared" si="7"/>
        <v>287152056.99000001</v>
      </c>
      <c r="N21" s="13"/>
    </row>
    <row r="22" spans="1:14" ht="15" customHeight="1">
      <c r="A22" s="1" t="s">
        <v>33</v>
      </c>
      <c r="B22" s="11" t="s">
        <v>34</v>
      </c>
      <c r="C22" s="12">
        <v>9730000</v>
      </c>
      <c r="D22" s="12">
        <v>450806000</v>
      </c>
      <c r="E22" s="12">
        <f>+C22+D22</f>
        <v>460536000</v>
      </c>
      <c r="F22" s="12">
        <v>0</v>
      </c>
      <c r="G22" s="12">
        <v>15228137.18</v>
      </c>
      <c r="H22" s="12">
        <v>19418787.469999999</v>
      </c>
      <c r="I22" s="12">
        <v>6634137.5599999996</v>
      </c>
      <c r="J22" s="12">
        <v>35471462.799999997</v>
      </c>
      <c r="K22" s="12">
        <v>26678967.879999999</v>
      </c>
      <c r="L22" s="12">
        <f t="shared" si="7"/>
        <v>103431492.88999999</v>
      </c>
      <c r="N22" s="13"/>
    </row>
    <row r="23" spans="1:14" ht="15" customHeight="1">
      <c r="B23" s="8" t="s">
        <v>35</v>
      </c>
      <c r="C23" s="9">
        <f t="shared" ref="C23:D23" si="9">SUM(C24:C32)</f>
        <v>843805028</v>
      </c>
      <c r="D23" s="9">
        <f t="shared" si="9"/>
        <v>454872203.71000004</v>
      </c>
      <c r="E23" s="9">
        <f t="shared" ref="E23:K23" si="10">SUM(E24:E32)</f>
        <v>1298677231.71</v>
      </c>
      <c r="F23" s="9">
        <f t="shared" si="10"/>
        <v>9066305.3399999999</v>
      </c>
      <c r="G23" s="9">
        <f t="shared" si="10"/>
        <v>43300405.149999999</v>
      </c>
      <c r="H23" s="9">
        <f t="shared" si="10"/>
        <v>82873897.24000001</v>
      </c>
      <c r="I23" s="9">
        <f t="shared" si="10"/>
        <v>44934852.920000002</v>
      </c>
      <c r="J23" s="9">
        <f t="shared" si="10"/>
        <v>49403092.5</v>
      </c>
      <c r="K23" s="9">
        <f t="shared" si="10"/>
        <v>97876802.899999976</v>
      </c>
      <c r="L23" s="9">
        <f>+G23+F23+H23+I23+J23+K23</f>
        <v>327455356.05000001</v>
      </c>
      <c r="N23" s="10"/>
    </row>
    <row r="24" spans="1:14" ht="15" customHeight="1">
      <c r="A24" s="1" t="s">
        <v>36</v>
      </c>
      <c r="B24" s="11" t="s">
        <v>37</v>
      </c>
      <c r="C24" s="12">
        <v>542413758</v>
      </c>
      <c r="D24" s="12">
        <v>312318592.70999998</v>
      </c>
      <c r="E24" s="12">
        <f>+C24+D24</f>
        <v>854732350.71000004</v>
      </c>
      <c r="F24" s="12">
        <v>9066305.3399999999</v>
      </c>
      <c r="G24" s="12">
        <v>41257947.079999998</v>
      </c>
      <c r="H24" s="12">
        <v>40088180.299999997</v>
      </c>
      <c r="I24" s="12">
        <v>25137138.309999999</v>
      </c>
      <c r="J24" s="12">
        <v>30693084.219999999</v>
      </c>
      <c r="K24" s="12">
        <v>59967701.57</v>
      </c>
      <c r="L24" s="12">
        <f>+G24+F24+H24+I24+J24+K24</f>
        <v>206210356.81999999</v>
      </c>
      <c r="N24" s="13"/>
    </row>
    <row r="25" spans="1:14" ht="15" customHeight="1">
      <c r="A25" s="1" t="s">
        <v>38</v>
      </c>
      <c r="B25" s="11" t="s">
        <v>39</v>
      </c>
      <c r="C25" s="12">
        <v>28641742</v>
      </c>
      <c r="D25" s="12">
        <v>51206892.060000002</v>
      </c>
      <c r="E25" s="12">
        <f t="shared" ref="E25:E32" si="11">+C25+D25</f>
        <v>79848634.060000002</v>
      </c>
      <c r="F25" s="12">
        <v>0</v>
      </c>
      <c r="G25" s="12">
        <v>0</v>
      </c>
      <c r="H25" s="12">
        <v>777500.11</v>
      </c>
      <c r="I25" s="12">
        <v>40356</v>
      </c>
      <c r="J25" s="12">
        <v>4026367.68</v>
      </c>
      <c r="K25" s="12">
        <v>20915017.899999999</v>
      </c>
      <c r="L25" s="12">
        <f t="shared" ref="L25:L32" si="12">+G25+F25+H25+I25+J25+K25</f>
        <v>25759241.689999998</v>
      </c>
      <c r="N25" s="13"/>
    </row>
    <row r="26" spans="1:14" ht="15" customHeight="1">
      <c r="A26" s="1" t="s">
        <v>40</v>
      </c>
      <c r="B26" s="11" t="s">
        <v>41</v>
      </c>
      <c r="C26" s="12">
        <v>30891647</v>
      </c>
      <c r="D26" s="12">
        <v>48837029.799999997</v>
      </c>
      <c r="E26" s="12">
        <f t="shared" si="11"/>
        <v>79728676.799999997</v>
      </c>
      <c r="F26" s="12">
        <v>0</v>
      </c>
      <c r="G26" s="12">
        <v>0</v>
      </c>
      <c r="H26" s="12">
        <v>10855556.310000001</v>
      </c>
      <c r="I26" s="12">
        <v>4858751.95</v>
      </c>
      <c r="J26" s="12">
        <v>126298.7</v>
      </c>
      <c r="K26" s="12">
        <v>1919131.71</v>
      </c>
      <c r="L26" s="12">
        <f t="shared" si="12"/>
        <v>17759738.670000002</v>
      </c>
      <c r="N26" s="13"/>
    </row>
    <row r="27" spans="1:14" ht="15" customHeight="1">
      <c r="A27" s="1" t="s">
        <v>42</v>
      </c>
      <c r="B27" s="11" t="s">
        <v>43</v>
      </c>
      <c r="C27" s="12">
        <v>4189759</v>
      </c>
      <c r="D27" s="12">
        <v>-536673.89</v>
      </c>
      <c r="E27" s="12">
        <f t="shared" si="11"/>
        <v>3653085.11</v>
      </c>
      <c r="F27" s="12">
        <v>0</v>
      </c>
      <c r="G27" s="12">
        <v>0</v>
      </c>
      <c r="H27" s="12">
        <v>0</v>
      </c>
      <c r="I27" s="12">
        <v>127987.16</v>
      </c>
      <c r="J27" s="12">
        <v>0</v>
      </c>
      <c r="K27" s="12">
        <v>8104.27</v>
      </c>
      <c r="L27" s="12">
        <f t="shared" si="12"/>
        <v>136091.43</v>
      </c>
      <c r="N27" s="13"/>
    </row>
    <row r="28" spans="1:14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>+C28+D28</f>
        <v>7519516.8700000001</v>
      </c>
      <c r="F28" s="12">
        <v>0</v>
      </c>
      <c r="G28" s="12">
        <v>0</v>
      </c>
      <c r="H28" s="12">
        <v>2563073.2799999998</v>
      </c>
      <c r="I28" s="12">
        <v>99134.87</v>
      </c>
      <c r="J28" s="12">
        <v>0</v>
      </c>
      <c r="K28" s="12">
        <v>9411.75</v>
      </c>
      <c r="L28" s="12">
        <f t="shared" si="12"/>
        <v>2671619.9</v>
      </c>
      <c r="N28" s="13"/>
    </row>
    <row r="29" spans="1:14" ht="15" customHeight="1">
      <c r="A29" s="1" t="s">
        <v>46</v>
      </c>
      <c r="B29" s="11" t="s">
        <v>47</v>
      </c>
      <c r="C29" s="12">
        <v>4852021</v>
      </c>
      <c r="D29" s="12">
        <v>5932172.71</v>
      </c>
      <c r="E29" s="12">
        <f t="shared" si="11"/>
        <v>10784193.710000001</v>
      </c>
      <c r="F29" s="12">
        <v>0</v>
      </c>
      <c r="G29" s="12">
        <v>0</v>
      </c>
      <c r="H29" s="12">
        <v>1371736.03</v>
      </c>
      <c r="I29" s="12">
        <v>570218.51</v>
      </c>
      <c r="J29" s="12">
        <v>127571.16</v>
      </c>
      <c r="K29" s="12">
        <v>3705284.21</v>
      </c>
      <c r="L29" s="12">
        <f t="shared" si="12"/>
        <v>5774809.9100000001</v>
      </c>
      <c r="N29" s="13"/>
    </row>
    <row r="30" spans="1:14" ht="15" customHeight="1">
      <c r="A30" s="1" t="s">
        <v>48</v>
      </c>
      <c r="B30" s="11" t="s">
        <v>49</v>
      </c>
      <c r="C30" s="12">
        <v>97523049</v>
      </c>
      <c r="D30" s="12">
        <v>1472831.48</v>
      </c>
      <c r="E30" s="12">
        <f t="shared" si="11"/>
        <v>98995880.480000004</v>
      </c>
      <c r="F30" s="12">
        <v>0</v>
      </c>
      <c r="G30" s="12">
        <v>1834422.89</v>
      </c>
      <c r="H30" s="12">
        <v>14687745.25</v>
      </c>
      <c r="I30" s="12">
        <v>5116666.9000000004</v>
      </c>
      <c r="J30" s="12">
        <v>10521099.890000001</v>
      </c>
      <c r="K30" s="12">
        <v>7503073.9199999999</v>
      </c>
      <c r="L30" s="12">
        <f t="shared" si="12"/>
        <v>39663008.850000001</v>
      </c>
      <c r="N30" s="13"/>
    </row>
    <row r="31" spans="1:14" ht="15" customHeight="1">
      <c r="A31" s="1" t="s">
        <v>50</v>
      </c>
      <c r="B31" s="11" t="s">
        <v>51</v>
      </c>
      <c r="C31" s="12">
        <v>0</v>
      </c>
      <c r="D31" s="12">
        <v>0</v>
      </c>
      <c r="E31" s="12">
        <f t="shared" si="11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12"/>
        <v>0</v>
      </c>
      <c r="N31" s="13"/>
    </row>
    <row r="32" spans="1:14" ht="15" customHeight="1">
      <c r="A32" s="1" t="s">
        <v>52</v>
      </c>
      <c r="B32" s="11" t="s">
        <v>53</v>
      </c>
      <c r="C32" s="12">
        <v>130578188</v>
      </c>
      <c r="D32" s="12">
        <v>32836705.969999999</v>
      </c>
      <c r="E32" s="12">
        <f t="shared" si="11"/>
        <v>163414893.97</v>
      </c>
      <c r="F32" s="12">
        <v>0</v>
      </c>
      <c r="G32" s="12">
        <v>208035.18</v>
      </c>
      <c r="H32" s="12">
        <v>12530105.960000001</v>
      </c>
      <c r="I32" s="12">
        <v>8984599.2200000007</v>
      </c>
      <c r="J32" s="12">
        <v>3908670.85</v>
      </c>
      <c r="K32" s="12">
        <v>3849077.57</v>
      </c>
      <c r="L32" s="12">
        <f t="shared" si="12"/>
        <v>29480488.780000001</v>
      </c>
      <c r="N32" s="13"/>
    </row>
    <row r="33" spans="1:14" ht="15" customHeight="1">
      <c r="B33" s="8" t="s">
        <v>54</v>
      </c>
      <c r="C33" s="9">
        <f t="shared" ref="C33:E33" si="13">SUM(C34:C41)</f>
        <v>0</v>
      </c>
      <c r="D33" s="9">
        <f t="shared" si="13"/>
        <v>0</v>
      </c>
      <c r="E33" s="9">
        <f t="shared" si="13"/>
        <v>0</v>
      </c>
      <c r="F33" s="9">
        <f>SUM(F34:F41)</f>
        <v>0</v>
      </c>
      <c r="G33" s="9">
        <f>SUM(G34:G41)</f>
        <v>0</v>
      </c>
      <c r="H33" s="9">
        <f t="shared" ref="H33:K33" si="14">SUM(H34:H41)</f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>SUM(F33:F33)</f>
        <v>0</v>
      </c>
      <c r="N33" s="10"/>
    </row>
    <row r="34" spans="1:14" ht="15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ref="L34:L41" si="15">SUM(F34:F34)</f>
        <v>0</v>
      </c>
      <c r="N34" s="13"/>
    </row>
    <row r="35" spans="1:14" ht="15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15"/>
        <v>0</v>
      </c>
      <c r="N35" s="13"/>
    </row>
    <row r="36" spans="1:14" ht="15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15"/>
        <v>0</v>
      </c>
      <c r="N36" s="13"/>
    </row>
    <row r="37" spans="1:14" ht="15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15"/>
        <v>0</v>
      </c>
      <c r="N37" s="13"/>
    </row>
    <row r="38" spans="1:14" ht="15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15"/>
        <v>0</v>
      </c>
      <c r="N38" s="13"/>
    </row>
    <row r="39" spans="1:14" ht="15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15"/>
        <v>0</v>
      </c>
      <c r="N39" s="13"/>
    </row>
    <row r="40" spans="1:14" ht="15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15"/>
        <v>0</v>
      </c>
      <c r="N40" s="13"/>
    </row>
    <row r="41" spans="1:14" ht="15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15"/>
        <v>0</v>
      </c>
      <c r="N41" s="13"/>
    </row>
    <row r="42" spans="1:14" ht="15" customHeight="1">
      <c r="B42" s="8" t="s">
        <v>71</v>
      </c>
      <c r="C42" s="9">
        <f t="shared" ref="C42:E42" si="16">SUM(C43:C49)</f>
        <v>0</v>
      </c>
      <c r="D42" s="9">
        <f t="shared" si="16"/>
        <v>0</v>
      </c>
      <c r="E42" s="9">
        <f t="shared" si="16"/>
        <v>0</v>
      </c>
      <c r="F42" s="9">
        <f>SUM(F43:F49)</f>
        <v>0</v>
      </c>
      <c r="G42" s="9">
        <f>SUM(G43:G49)</f>
        <v>0</v>
      </c>
      <c r="H42" s="9">
        <f t="shared" ref="H42:K42" si="17">SUM(H43:H49)</f>
        <v>0</v>
      </c>
      <c r="I42" s="9">
        <f t="shared" si="17"/>
        <v>0</v>
      </c>
      <c r="J42" s="9">
        <f t="shared" si="17"/>
        <v>5000000</v>
      </c>
      <c r="K42" s="9">
        <f t="shared" si="17"/>
        <v>0</v>
      </c>
      <c r="L42" s="9">
        <f>+G42+F42+H42+I42+J42+K42</f>
        <v>5000000</v>
      </c>
      <c r="N42" s="10"/>
    </row>
    <row r="43" spans="1:14" ht="15" customHeight="1" outlineLevel="1">
      <c r="A43" s="1" t="s">
        <v>72</v>
      </c>
      <c r="B43" s="11" t="s">
        <v>73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5000000</v>
      </c>
      <c r="K43" s="12">
        <v>0</v>
      </c>
      <c r="L43" s="12">
        <f>J43</f>
        <v>5000000</v>
      </c>
      <c r="N43" s="13"/>
    </row>
    <row r="44" spans="1:14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ref="L44:L49" si="18">SUM(F44:F44)</f>
        <v>0</v>
      </c>
      <c r="N44" s="13"/>
    </row>
    <row r="45" spans="1:14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18"/>
        <v>0</v>
      </c>
      <c r="N45" s="13"/>
    </row>
    <row r="46" spans="1:14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18"/>
        <v>0</v>
      </c>
      <c r="N46" s="13"/>
    </row>
    <row r="47" spans="1:14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18"/>
        <v>0</v>
      </c>
      <c r="N47" s="13"/>
    </row>
    <row r="48" spans="1:14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18"/>
        <v>0</v>
      </c>
      <c r="N48" s="13"/>
    </row>
    <row r="49" spans="1:14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18"/>
        <v>0</v>
      </c>
      <c r="N49" s="13"/>
    </row>
    <row r="50" spans="1:14" ht="15" customHeight="1">
      <c r="B50" s="8" t="s">
        <v>86</v>
      </c>
      <c r="C50" s="9">
        <f t="shared" ref="C50:E50" si="19">SUM(C51:C59)</f>
        <v>236839068</v>
      </c>
      <c r="D50" s="9">
        <f t="shared" si="19"/>
        <v>282589766.26000005</v>
      </c>
      <c r="E50" s="9">
        <f t="shared" si="19"/>
        <v>519428834.25999999</v>
      </c>
      <c r="F50" s="9">
        <f t="shared" ref="F50:K50" si="20">SUM(F51:F59)</f>
        <v>0</v>
      </c>
      <c r="G50" s="9">
        <f t="shared" si="20"/>
        <v>8368142.1200000001</v>
      </c>
      <c r="H50" s="9">
        <f t="shared" si="20"/>
        <v>20913260.799999997</v>
      </c>
      <c r="I50" s="9">
        <f t="shared" si="20"/>
        <v>13249371.659999998</v>
      </c>
      <c r="J50" s="9">
        <f t="shared" si="20"/>
        <v>6008461.4000000004</v>
      </c>
      <c r="K50" s="9">
        <f t="shared" si="20"/>
        <v>30983527.969999999</v>
      </c>
      <c r="L50" s="9">
        <f>+G50+F50+H50+I50+J50+K50</f>
        <v>79522763.949999988</v>
      </c>
      <c r="N50" s="10"/>
    </row>
    <row r="51" spans="1:14" ht="15" customHeight="1" outlineLevel="1">
      <c r="A51" s="1" t="s">
        <v>87</v>
      </c>
      <c r="B51" s="11" t="s">
        <v>88</v>
      </c>
      <c r="C51" s="12">
        <v>111394175</v>
      </c>
      <c r="D51" s="12">
        <v>131846664.39</v>
      </c>
      <c r="E51" s="12">
        <f>+C51+D51</f>
        <v>243240839.38999999</v>
      </c>
      <c r="F51" s="12">
        <v>0</v>
      </c>
      <c r="G51" s="12">
        <v>1182737.03</v>
      </c>
      <c r="H51" s="12">
        <v>7460020.0999999996</v>
      </c>
      <c r="I51" s="12">
        <v>2569402.7999999998</v>
      </c>
      <c r="J51" s="12">
        <v>2047295.09</v>
      </c>
      <c r="K51" s="12">
        <v>24150326.079999998</v>
      </c>
      <c r="L51" s="12">
        <f>+G51+F51+H51+I51+J51+K51</f>
        <v>37409781.099999994</v>
      </c>
      <c r="N51" s="13"/>
    </row>
    <row r="52" spans="1:14" ht="15" customHeight="1" outlineLevel="1">
      <c r="A52" s="1" t="s">
        <v>89</v>
      </c>
      <c r="B52" s="11" t="s">
        <v>90</v>
      </c>
      <c r="C52" s="12">
        <v>22747699</v>
      </c>
      <c r="D52" s="12">
        <v>36045475.109999999</v>
      </c>
      <c r="E52" s="12">
        <f t="shared" ref="E52:E59" si="21">+C52+D52</f>
        <v>58793174.109999999</v>
      </c>
      <c r="F52" s="12">
        <v>0</v>
      </c>
      <c r="G52" s="12">
        <v>60222.89</v>
      </c>
      <c r="H52" s="12">
        <v>5248931.5</v>
      </c>
      <c r="I52" s="12">
        <v>1646888.18</v>
      </c>
      <c r="J52" s="12">
        <v>0</v>
      </c>
      <c r="K52" s="12">
        <v>655871.61</v>
      </c>
      <c r="L52" s="12">
        <f t="shared" ref="L52:L59" si="22">+G52+F52+H52+I52+J52+K52</f>
        <v>7611914.1799999997</v>
      </c>
      <c r="N52" s="13"/>
    </row>
    <row r="53" spans="1:14" ht="15" customHeight="1" outlineLevel="1">
      <c r="A53" s="1" t="s">
        <v>91</v>
      </c>
      <c r="B53" s="11" t="s">
        <v>92</v>
      </c>
      <c r="C53" s="12">
        <v>13336681</v>
      </c>
      <c r="D53" s="12">
        <v>-2992393.2</v>
      </c>
      <c r="E53" s="12">
        <f t="shared" si="21"/>
        <v>10344287.800000001</v>
      </c>
      <c r="F53" s="12">
        <v>0</v>
      </c>
      <c r="G53" s="12">
        <v>0</v>
      </c>
      <c r="H53" s="12">
        <v>65136</v>
      </c>
      <c r="I53" s="12">
        <v>97704</v>
      </c>
      <c r="J53" s="12">
        <v>0</v>
      </c>
      <c r="K53" s="12">
        <v>15646.8</v>
      </c>
      <c r="L53" s="12">
        <f t="shared" si="22"/>
        <v>178486.8</v>
      </c>
      <c r="N53" s="13"/>
    </row>
    <row r="54" spans="1:14" ht="15" customHeight="1" outlineLevel="1">
      <c r="A54" s="1" t="s">
        <v>93</v>
      </c>
      <c r="B54" s="11" t="s">
        <v>94</v>
      </c>
      <c r="C54" s="12">
        <v>10740938</v>
      </c>
      <c r="D54" s="12">
        <v>7072471.0199999996</v>
      </c>
      <c r="E54" s="12">
        <f t="shared" si="21"/>
        <v>17813409.02</v>
      </c>
      <c r="F54" s="12">
        <v>0</v>
      </c>
      <c r="G54" s="12">
        <v>3625000</v>
      </c>
      <c r="H54" s="12">
        <v>0</v>
      </c>
      <c r="I54" s="12">
        <v>0</v>
      </c>
      <c r="J54" s="12">
        <v>0</v>
      </c>
      <c r="K54" s="12">
        <v>5133000</v>
      </c>
      <c r="L54" s="12">
        <f t="shared" si="22"/>
        <v>8758000</v>
      </c>
      <c r="N54" s="13"/>
    </row>
    <row r="55" spans="1:14" ht="15" customHeight="1" outlineLevel="1">
      <c r="A55" s="1" t="s">
        <v>95</v>
      </c>
      <c r="B55" s="11" t="s">
        <v>96</v>
      </c>
      <c r="C55" s="12">
        <v>55948966</v>
      </c>
      <c r="D55" s="12">
        <v>46040995.969999999</v>
      </c>
      <c r="E55" s="12">
        <f t="shared" si="21"/>
        <v>101989961.97</v>
      </c>
      <c r="F55" s="12">
        <v>0</v>
      </c>
      <c r="G55" s="12">
        <v>3500182.2</v>
      </c>
      <c r="H55" s="12">
        <v>4462424.34</v>
      </c>
      <c r="I55" s="12">
        <v>1156876.24</v>
      </c>
      <c r="J55" s="12">
        <v>3961166.31</v>
      </c>
      <c r="K55" s="12">
        <v>949924</v>
      </c>
      <c r="L55" s="12">
        <f t="shared" si="22"/>
        <v>14030573.09</v>
      </c>
      <c r="N55" s="13"/>
    </row>
    <row r="56" spans="1:14" ht="15" customHeight="1" outlineLevel="1">
      <c r="A56" s="1" t="s">
        <v>97</v>
      </c>
      <c r="B56" s="11" t="s">
        <v>98</v>
      </c>
      <c r="C56" s="12">
        <v>22402319</v>
      </c>
      <c r="D56" s="12">
        <v>52646882.049999997</v>
      </c>
      <c r="E56" s="12">
        <f t="shared" si="21"/>
        <v>75049201.049999997</v>
      </c>
      <c r="F56" s="12">
        <v>0</v>
      </c>
      <c r="G56" s="12">
        <v>0</v>
      </c>
      <c r="H56" s="12">
        <v>2897934.86</v>
      </c>
      <c r="I56" s="12">
        <v>4364424.12</v>
      </c>
      <c r="J56" s="12">
        <v>0</v>
      </c>
      <c r="K56" s="12">
        <v>78759.48</v>
      </c>
      <c r="L56" s="12">
        <f t="shared" si="22"/>
        <v>7341118.4600000009</v>
      </c>
      <c r="N56" s="13"/>
    </row>
    <row r="57" spans="1:14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21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22"/>
        <v>0</v>
      </c>
      <c r="N57" s="13"/>
    </row>
    <row r="58" spans="1:14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21"/>
        <v>9500186.9199999999</v>
      </c>
      <c r="F58" s="12">
        <v>0</v>
      </c>
      <c r="G58" s="12">
        <v>0</v>
      </c>
      <c r="H58" s="12">
        <v>778814</v>
      </c>
      <c r="I58" s="12">
        <v>3264162.03</v>
      </c>
      <c r="J58" s="12">
        <v>0</v>
      </c>
      <c r="K58" s="12">
        <v>0</v>
      </c>
      <c r="L58" s="12">
        <f t="shared" si="22"/>
        <v>4042976.03</v>
      </c>
      <c r="N58" s="13"/>
    </row>
    <row r="59" spans="1:14" ht="15" customHeight="1" outlineLevel="1">
      <c r="A59" s="1" t="s">
        <v>103</v>
      </c>
      <c r="B59" s="11" t="s">
        <v>104</v>
      </c>
      <c r="C59" s="12">
        <v>268290</v>
      </c>
      <c r="D59" s="12">
        <v>2429484</v>
      </c>
      <c r="E59" s="12">
        <f t="shared" si="21"/>
        <v>2697774</v>
      </c>
      <c r="F59" s="12">
        <v>0</v>
      </c>
      <c r="G59" s="12">
        <v>0</v>
      </c>
      <c r="H59" s="12">
        <v>0</v>
      </c>
      <c r="I59" s="12">
        <v>149914.29</v>
      </c>
      <c r="J59" s="12">
        <v>0</v>
      </c>
      <c r="K59" s="12">
        <v>0</v>
      </c>
      <c r="L59" s="12">
        <f t="shared" si="22"/>
        <v>149914.29</v>
      </c>
      <c r="N59" s="13"/>
    </row>
    <row r="60" spans="1:14" ht="15" customHeight="1">
      <c r="B60" s="8" t="s">
        <v>105</v>
      </c>
      <c r="C60" s="9">
        <f t="shared" ref="C60:E60" si="23">SUM(C61:C64)</f>
        <v>175210000</v>
      </c>
      <c r="D60" s="9">
        <f t="shared" si="23"/>
        <v>245268075.36000001</v>
      </c>
      <c r="E60" s="9">
        <f t="shared" si="23"/>
        <v>420478075.35999995</v>
      </c>
      <c r="F60" s="9">
        <f t="shared" ref="F60:K60" si="24">SUM(F61:F64)</f>
        <v>0</v>
      </c>
      <c r="G60" s="9">
        <f t="shared" si="24"/>
        <v>5207957.08</v>
      </c>
      <c r="H60" s="9">
        <f t="shared" si="24"/>
        <v>4891351.12</v>
      </c>
      <c r="I60" s="9">
        <f t="shared" si="24"/>
        <v>12603260.379999999</v>
      </c>
      <c r="J60" s="9">
        <f t="shared" si="24"/>
        <v>9055390.9499999993</v>
      </c>
      <c r="K60" s="9">
        <f t="shared" si="24"/>
        <v>17821508.890000001</v>
      </c>
      <c r="L60" s="9">
        <f>+G60+F60+H60+I60+J60+K60</f>
        <v>49579468.420000002</v>
      </c>
      <c r="N60" s="10"/>
    </row>
    <row r="61" spans="1:14" ht="15" customHeight="1" outlineLevel="1">
      <c r="A61" s="1" t="s">
        <v>106</v>
      </c>
      <c r="B61" s="11" t="s">
        <v>107</v>
      </c>
      <c r="C61" s="12">
        <v>169710000</v>
      </c>
      <c r="D61" s="12">
        <v>231705087.65000001</v>
      </c>
      <c r="E61" s="12">
        <f>+C61+D61</f>
        <v>401415087.64999998</v>
      </c>
      <c r="F61" s="12">
        <v>0</v>
      </c>
      <c r="G61" s="12">
        <v>5207957.08</v>
      </c>
      <c r="H61" s="12">
        <v>4891351.12</v>
      </c>
      <c r="I61" s="12">
        <v>11557909.1</v>
      </c>
      <c r="J61" s="12">
        <v>9055390.9499999993</v>
      </c>
      <c r="K61" s="12">
        <v>15855905.710000001</v>
      </c>
      <c r="L61" s="12">
        <f>+G61+F61+H61+I61+J61+K61</f>
        <v>46568513.959999993</v>
      </c>
      <c r="N61" s="13"/>
    </row>
    <row r="62" spans="1:14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 t="shared" ref="E62:E64" si="25">+C62+D62</f>
        <v>19062987.710000001</v>
      </c>
      <c r="F62" s="12">
        <v>0</v>
      </c>
      <c r="G62" s="12">
        <v>0</v>
      </c>
      <c r="H62" s="12">
        <v>0</v>
      </c>
      <c r="I62" s="12">
        <v>1045351.28</v>
      </c>
      <c r="J62" s="12">
        <v>0</v>
      </c>
      <c r="K62" s="12">
        <v>1965603.18</v>
      </c>
      <c r="L62" s="12">
        <f t="shared" ref="L62:L64" si="26">+G62+F62+H62+I62+J62+K62</f>
        <v>3010954.46</v>
      </c>
    </row>
    <row r="63" spans="1:14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si="25"/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26"/>
        <v>0</v>
      </c>
    </row>
    <row r="64" spans="1:14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26"/>
        <v>0</v>
      </c>
    </row>
    <row r="65" spans="1:14" ht="15" customHeight="1">
      <c r="B65" s="14" t="s">
        <v>114</v>
      </c>
      <c r="C65" s="9">
        <f t="shared" ref="C65:E65" si="27">SUM(C66:C70)</f>
        <v>0</v>
      </c>
      <c r="D65" s="9">
        <f t="shared" si="27"/>
        <v>0</v>
      </c>
      <c r="E65" s="9">
        <f t="shared" si="27"/>
        <v>0</v>
      </c>
      <c r="F65" s="9">
        <f t="shared" ref="F65:K65" si="28">SUM(F66:F70)</f>
        <v>0</v>
      </c>
      <c r="G65" s="9">
        <f t="shared" si="28"/>
        <v>0</v>
      </c>
      <c r="H65" s="9">
        <f t="shared" si="28"/>
        <v>0</v>
      </c>
      <c r="I65" s="9">
        <f t="shared" si="28"/>
        <v>0</v>
      </c>
      <c r="J65" s="9">
        <f t="shared" si="28"/>
        <v>0</v>
      </c>
      <c r="K65" s="9">
        <f t="shared" si="28"/>
        <v>0</v>
      </c>
      <c r="L65" s="9">
        <f>+F65+G65+K65</f>
        <v>0</v>
      </c>
    </row>
    <row r="66" spans="1:14" ht="15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>+G66+F66</f>
        <v>0</v>
      </c>
    </row>
    <row r="67" spans="1:14" ht="15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>+G67+F67</f>
        <v>0</v>
      </c>
    </row>
    <row r="68" spans="1:14" ht="15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>+G68+F68</f>
        <v>0</v>
      </c>
    </row>
    <row r="69" spans="1:14" ht="15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>+G69+F69</f>
        <v>0</v>
      </c>
    </row>
    <row r="70" spans="1:14" ht="15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>+G70+F70</f>
        <v>0</v>
      </c>
    </row>
    <row r="71" spans="1:14" ht="15" customHeight="1">
      <c r="B71" s="14" t="s">
        <v>125</v>
      </c>
      <c r="C71" s="9">
        <f t="shared" ref="C71:E71" si="29">SUM(C72:C75)</f>
        <v>0</v>
      </c>
      <c r="D71" s="9">
        <f t="shared" si="29"/>
        <v>0</v>
      </c>
      <c r="E71" s="9">
        <f t="shared" si="29"/>
        <v>0</v>
      </c>
      <c r="F71" s="9">
        <f t="shared" ref="F71:K71" si="30">SUM(F72:F75)</f>
        <v>0</v>
      </c>
      <c r="G71" s="9">
        <f t="shared" si="30"/>
        <v>0</v>
      </c>
      <c r="H71" s="9">
        <f t="shared" si="30"/>
        <v>0</v>
      </c>
      <c r="I71" s="9">
        <f t="shared" si="30"/>
        <v>0</v>
      </c>
      <c r="J71" s="9">
        <f t="shared" si="30"/>
        <v>0</v>
      </c>
      <c r="K71" s="9">
        <f t="shared" si="30"/>
        <v>0</v>
      </c>
      <c r="L71" s="9">
        <f>+F71+G71+K71</f>
        <v>0</v>
      </c>
    </row>
    <row r="72" spans="1:14" ht="15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>+G72+F72</f>
        <v>0</v>
      </c>
    </row>
    <row r="73" spans="1:14" ht="15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>+G73+F73</f>
        <v>0</v>
      </c>
    </row>
    <row r="74" spans="1:14" ht="15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>+G74+F74</f>
        <v>0</v>
      </c>
    </row>
    <row r="75" spans="1:14" ht="15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>+G75+F75</f>
        <v>0</v>
      </c>
    </row>
    <row r="76" spans="1:14">
      <c r="B76" s="15" t="s">
        <v>134</v>
      </c>
      <c r="C76" s="16">
        <f t="shared" ref="C76:E76" si="31">C60+C50+C33+C23+C42+C13+C7+C65+C71</f>
        <v>11182324484</v>
      </c>
      <c r="D76" s="16">
        <f t="shared" si="31"/>
        <v>1500000000</v>
      </c>
      <c r="E76" s="16">
        <f t="shared" si="31"/>
        <v>12682324484</v>
      </c>
      <c r="F76" s="16">
        <f t="shared" ref="F76:J76" si="32">F60+F50+F33+F23+F42+F13+F7+F65+F71</f>
        <v>484485193.49000001</v>
      </c>
      <c r="G76" s="16">
        <f t="shared" si="32"/>
        <v>604876392.89999998</v>
      </c>
      <c r="H76" s="16">
        <f t="shared" si="32"/>
        <v>686487731.28999996</v>
      </c>
      <c r="I76" s="16">
        <f t="shared" si="32"/>
        <v>626394104.71000004</v>
      </c>
      <c r="J76" s="16">
        <f t="shared" si="32"/>
        <v>1008496900.3800001</v>
      </c>
      <c r="K76" s="16">
        <f>K60+K50+K33+K23+K42+K13+K7+K65+K71</f>
        <v>791367369.63999999</v>
      </c>
      <c r="L76" s="23">
        <f>+F76+G76+H76+I76+J76+K76</f>
        <v>4202107692.4099998</v>
      </c>
      <c r="N76" s="17"/>
    </row>
    <row r="77" spans="1:14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9">
        <f>SUM(F77:F77)</f>
        <v>0</v>
      </c>
    </row>
    <row r="78" spans="1:14" outlineLevel="2">
      <c r="B78" s="19" t="s">
        <v>136</v>
      </c>
      <c r="C78" s="20">
        <f t="shared" ref="C78:F78" si="33">C79+C80</f>
        <v>0</v>
      </c>
      <c r="D78" s="20">
        <f t="shared" ref="D78:E78" si="34">D79+D80</f>
        <v>0</v>
      </c>
      <c r="E78" s="20">
        <f t="shared" si="34"/>
        <v>0</v>
      </c>
      <c r="F78" s="20">
        <f t="shared" si="33"/>
        <v>0</v>
      </c>
      <c r="G78" s="20">
        <f t="shared" ref="G78:H78" si="35">G79+G80</f>
        <v>0</v>
      </c>
      <c r="H78" s="20">
        <f t="shared" si="35"/>
        <v>0</v>
      </c>
      <c r="I78" s="20">
        <f t="shared" ref="I78:K78" si="36">I79+I80</f>
        <v>0</v>
      </c>
      <c r="J78" s="20">
        <f t="shared" si="36"/>
        <v>0</v>
      </c>
      <c r="K78" s="20">
        <f t="shared" si="36"/>
        <v>0</v>
      </c>
      <c r="L78" s="9">
        <f>SUM(F78:F78)</f>
        <v>0</v>
      </c>
    </row>
    <row r="79" spans="1:14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ref="L79:L85" si="37">SUM(F79:F79)</f>
        <v>0</v>
      </c>
    </row>
    <row r="80" spans="1:14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37"/>
        <v>0</v>
      </c>
    </row>
    <row r="81" spans="1:12" outlineLevel="2">
      <c r="B81" s="19" t="s">
        <v>141</v>
      </c>
      <c r="C81" s="20">
        <f t="shared" ref="C81:F81" si="38">C82+C83</f>
        <v>0</v>
      </c>
      <c r="D81" s="20">
        <f t="shared" ref="D81:E81" si="39">D82+D83</f>
        <v>0</v>
      </c>
      <c r="E81" s="20">
        <f t="shared" si="39"/>
        <v>0</v>
      </c>
      <c r="F81" s="20">
        <f t="shared" si="38"/>
        <v>0</v>
      </c>
      <c r="G81" s="20">
        <f t="shared" ref="G81:H81" si="40">G82+G83</f>
        <v>0</v>
      </c>
      <c r="H81" s="20">
        <f t="shared" si="40"/>
        <v>0</v>
      </c>
      <c r="I81" s="20">
        <f t="shared" ref="I81:K81" si="41">I82+I83</f>
        <v>0</v>
      </c>
      <c r="J81" s="20">
        <f t="shared" si="41"/>
        <v>0</v>
      </c>
      <c r="K81" s="20">
        <f t="shared" si="41"/>
        <v>0</v>
      </c>
      <c r="L81" s="9">
        <f t="shared" si="37"/>
        <v>0</v>
      </c>
    </row>
    <row r="82" spans="1:12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37"/>
        <v>0</v>
      </c>
    </row>
    <row r="83" spans="1:12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37"/>
        <v>0</v>
      </c>
    </row>
    <row r="84" spans="1:12" outlineLevel="2">
      <c r="B84" s="19" t="s">
        <v>146</v>
      </c>
      <c r="C84" s="21">
        <f t="shared" ref="C84:K84" si="42">C85</f>
        <v>0</v>
      </c>
      <c r="D84" s="21">
        <f t="shared" si="42"/>
        <v>0</v>
      </c>
      <c r="E84" s="21">
        <f t="shared" si="42"/>
        <v>0</v>
      </c>
      <c r="F84" s="21">
        <f t="shared" si="42"/>
        <v>0</v>
      </c>
      <c r="G84" s="21">
        <f t="shared" si="42"/>
        <v>0</v>
      </c>
      <c r="H84" s="21">
        <f t="shared" si="42"/>
        <v>0</v>
      </c>
      <c r="I84" s="21">
        <f t="shared" si="42"/>
        <v>0</v>
      </c>
      <c r="J84" s="21">
        <f t="shared" si="42"/>
        <v>0</v>
      </c>
      <c r="K84" s="21">
        <f t="shared" si="42"/>
        <v>0</v>
      </c>
      <c r="L84" s="9">
        <f t="shared" si="37"/>
        <v>0</v>
      </c>
    </row>
    <row r="85" spans="1:12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37"/>
        <v>0</v>
      </c>
    </row>
    <row r="86" spans="1:12" outlineLevel="2">
      <c r="B86" s="22" t="s">
        <v>149</v>
      </c>
      <c r="C86" s="23">
        <f t="shared" ref="C86:E86" si="43">C77</f>
        <v>0</v>
      </c>
      <c r="D86" s="23">
        <f t="shared" si="43"/>
        <v>0</v>
      </c>
      <c r="E86" s="23">
        <f t="shared" si="43"/>
        <v>0</v>
      </c>
      <c r="F86" s="23">
        <f>F77</f>
        <v>0</v>
      </c>
      <c r="G86" s="23">
        <f t="shared" ref="G86:K86" si="44">G77</f>
        <v>0</v>
      </c>
      <c r="H86" s="23">
        <f t="shared" si="44"/>
        <v>0</v>
      </c>
      <c r="I86" s="23">
        <f t="shared" si="44"/>
        <v>0</v>
      </c>
      <c r="J86" s="23">
        <f t="shared" si="44"/>
        <v>0</v>
      </c>
      <c r="K86" s="23">
        <f t="shared" si="44"/>
        <v>0</v>
      </c>
      <c r="L86" s="23">
        <f>L77</f>
        <v>0</v>
      </c>
    </row>
    <row r="88" spans="1:12" ht="16.5">
      <c r="B88" s="24" t="s">
        <v>150</v>
      </c>
      <c r="C88" s="25">
        <f>C86+C76</f>
        <v>11182324484</v>
      </c>
      <c r="D88" s="25">
        <f t="shared" ref="D88:E88" si="45">D86+D76</f>
        <v>1500000000</v>
      </c>
      <c r="E88" s="25">
        <f t="shared" si="45"/>
        <v>12682324484</v>
      </c>
      <c r="F88" s="25">
        <f t="shared" ref="F88:I88" si="46">F86+F76</f>
        <v>484485193.49000001</v>
      </c>
      <c r="G88" s="25">
        <f t="shared" si="46"/>
        <v>604876392.89999998</v>
      </c>
      <c r="H88" s="25">
        <f t="shared" si="46"/>
        <v>686487731.28999996</v>
      </c>
      <c r="I88" s="25">
        <f t="shared" si="46"/>
        <v>626394104.71000004</v>
      </c>
      <c r="J88" s="25">
        <f>J86+J76</f>
        <v>1008496900.3800001</v>
      </c>
      <c r="K88" s="25">
        <f>K86+K76</f>
        <v>791367369.63999999</v>
      </c>
      <c r="L88" s="25">
        <f>L86+L76</f>
        <v>4202107692.4099998</v>
      </c>
    </row>
    <row r="89" spans="1:12" s="27" customFormat="1">
      <c r="A89" s="1"/>
      <c r="B89" s="26" t="s">
        <v>151</v>
      </c>
      <c r="C89" s="26"/>
      <c r="D89" s="26"/>
      <c r="E89" s="26"/>
    </row>
    <row r="90" spans="1:12" s="27" customFormat="1">
      <c r="A90" s="1"/>
      <c r="B90" s="34" t="s">
        <v>168</v>
      </c>
      <c r="C90" s="26"/>
      <c r="D90" s="26"/>
      <c r="E90" s="26"/>
    </row>
    <row r="91" spans="1:12" s="27" customFormat="1">
      <c r="A91" s="1"/>
      <c r="B91" s="28" t="s">
        <v>152</v>
      </c>
      <c r="C91" s="28"/>
      <c r="D91" s="28"/>
      <c r="E91" s="28"/>
      <c r="L91" s="29"/>
    </row>
    <row r="92" spans="1:12" s="27" customFormat="1" ht="27.75">
      <c r="A92" s="1"/>
      <c r="B92" s="30" t="s">
        <v>153</v>
      </c>
      <c r="C92" s="28"/>
      <c r="D92" s="28"/>
      <c r="E92" s="28"/>
    </row>
    <row r="93" spans="1:12" s="27" customFormat="1" ht="40.5">
      <c r="A93" s="1"/>
      <c r="B93" s="35" t="s">
        <v>161</v>
      </c>
      <c r="C93" s="28"/>
      <c r="D93" s="28"/>
      <c r="E93" s="28"/>
    </row>
    <row r="94" spans="1:12" s="27" customFormat="1" ht="63" customHeight="1">
      <c r="A94" s="1"/>
      <c r="B94" s="35" t="s">
        <v>162</v>
      </c>
      <c r="C94" s="28"/>
      <c r="D94" s="28"/>
      <c r="E94" s="28"/>
    </row>
    <row r="95" spans="1:12" s="27" customFormat="1">
      <c r="A95" s="1"/>
      <c r="B95" s="28" t="s">
        <v>154</v>
      </c>
      <c r="C95" s="28"/>
      <c r="D95" s="28"/>
      <c r="E95" s="28"/>
    </row>
    <row r="96" spans="1:12" s="27" customFormat="1" ht="27.75">
      <c r="A96" s="1"/>
      <c r="B96" s="30" t="s">
        <v>155</v>
      </c>
      <c r="C96" s="28"/>
      <c r="D96" s="28"/>
      <c r="E96" s="28"/>
    </row>
    <row r="97" spans="1:12" s="27" customFormat="1">
      <c r="A97" s="1"/>
      <c r="B97" s="28" t="s">
        <v>156</v>
      </c>
      <c r="C97" s="28"/>
      <c r="D97" s="28"/>
      <c r="E97" s="28"/>
    </row>
    <row r="98" spans="1:12">
      <c r="B98" s="40"/>
      <c r="C98" s="40"/>
      <c r="D98" s="40"/>
      <c r="E98" s="40"/>
      <c r="F98" s="40"/>
      <c r="G98" s="31"/>
      <c r="H98" s="31"/>
      <c r="I98" s="31"/>
      <c r="J98" s="31"/>
      <c r="K98" s="31"/>
      <c r="L98" s="31"/>
    </row>
    <row r="99" spans="1:12">
      <c r="B99" s="32"/>
      <c r="C99" s="32"/>
      <c r="D99" s="32"/>
      <c r="E99" s="32"/>
      <c r="F99" s="33"/>
      <c r="G99" s="33"/>
      <c r="H99" s="33"/>
      <c r="I99" s="33"/>
      <c r="J99" s="33"/>
      <c r="K99" s="33"/>
      <c r="L99" s="33"/>
    </row>
    <row r="100" spans="1:12">
      <c r="B100" s="32"/>
      <c r="C100" s="32"/>
      <c r="D100" s="32"/>
      <c r="E100" s="32"/>
      <c r="F100" s="33"/>
      <c r="G100" s="33"/>
      <c r="H100" s="33"/>
      <c r="I100" s="33"/>
      <c r="J100" s="33"/>
      <c r="K100" s="33"/>
      <c r="L100" s="33"/>
    </row>
    <row r="101" spans="1:12">
      <c r="B101" s="32"/>
      <c r="C101" s="32"/>
      <c r="D101" s="32"/>
      <c r="E101" s="32"/>
      <c r="F101" s="33"/>
      <c r="G101" s="33"/>
      <c r="H101" s="33"/>
      <c r="I101" s="33"/>
      <c r="J101" s="33"/>
      <c r="K101" s="33"/>
      <c r="L101" s="33"/>
    </row>
    <row r="102" spans="1:12">
      <c r="B102" s="32"/>
      <c r="C102" s="32"/>
      <c r="D102" s="32"/>
      <c r="E102" s="32"/>
      <c r="F102" s="33"/>
      <c r="G102" s="33"/>
      <c r="H102" s="33"/>
      <c r="I102" s="33"/>
      <c r="J102" s="33"/>
      <c r="K102" s="33"/>
      <c r="L102" s="33"/>
    </row>
    <row r="103" spans="1:12">
      <c r="B103" s="32"/>
      <c r="C103" s="32"/>
      <c r="D103" s="32"/>
      <c r="E103" s="32"/>
      <c r="F103" s="33"/>
      <c r="G103" s="33"/>
      <c r="H103" s="33"/>
      <c r="I103" s="33"/>
      <c r="J103" s="33"/>
      <c r="K103" s="33"/>
      <c r="L103" s="33"/>
    </row>
    <row r="104" spans="1:12">
      <c r="B104" s="32"/>
      <c r="C104" s="32"/>
      <c r="D104" s="32"/>
      <c r="E104" s="32"/>
      <c r="F104" s="33"/>
      <c r="G104" s="33"/>
      <c r="H104" s="33"/>
      <c r="I104" s="33"/>
      <c r="J104" s="33"/>
      <c r="K104" s="33"/>
      <c r="L104" s="33"/>
    </row>
    <row r="105" spans="1:12">
      <c r="B105" s="32"/>
      <c r="C105" s="32"/>
      <c r="D105" s="32"/>
      <c r="E105" s="32"/>
      <c r="F105" s="33"/>
      <c r="G105" s="33"/>
      <c r="H105" s="33"/>
      <c r="I105" s="33"/>
      <c r="J105" s="33"/>
      <c r="K105" s="33"/>
      <c r="L105" s="33"/>
    </row>
    <row r="106" spans="1:12">
      <c r="B106" s="32"/>
      <c r="C106" s="32"/>
      <c r="D106" s="32"/>
      <c r="E106" s="32"/>
      <c r="F106" s="33"/>
      <c r="G106" s="33"/>
      <c r="H106" s="33"/>
      <c r="I106" s="33"/>
      <c r="J106" s="33"/>
      <c r="K106" s="33"/>
      <c r="L106" s="33"/>
    </row>
    <row r="107" spans="1:12">
      <c r="B107" s="32"/>
      <c r="C107" s="32"/>
      <c r="D107" s="32"/>
      <c r="E107" s="32"/>
      <c r="F107" s="33"/>
      <c r="G107" s="33"/>
      <c r="H107" s="33"/>
      <c r="I107" s="33"/>
      <c r="J107" s="33"/>
      <c r="K107" s="33"/>
      <c r="L107" s="33"/>
    </row>
    <row r="108" spans="1:12">
      <c r="B108" s="32"/>
      <c r="C108" s="32"/>
      <c r="D108" s="32"/>
      <c r="E108" s="32"/>
      <c r="F108" s="33"/>
      <c r="G108" s="33"/>
      <c r="H108" s="33"/>
      <c r="I108" s="33"/>
      <c r="J108" s="33"/>
      <c r="K108" s="33"/>
      <c r="L108" s="33"/>
    </row>
    <row r="109" spans="1:12">
      <c r="B109" s="32"/>
      <c r="C109" s="32"/>
      <c r="D109" s="32"/>
      <c r="E109" s="32"/>
      <c r="F109" s="33"/>
      <c r="G109" s="33"/>
      <c r="H109" s="33"/>
      <c r="I109" s="33"/>
      <c r="J109" s="33"/>
      <c r="K109" s="33"/>
      <c r="L109" s="33"/>
    </row>
    <row r="110" spans="1:1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1:1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</sheetData>
  <mergeCells count="5">
    <mergeCell ref="B1:L1"/>
    <mergeCell ref="B2:L2"/>
    <mergeCell ref="B3:L3"/>
    <mergeCell ref="B4:L4"/>
    <mergeCell ref="B98:F98"/>
  </mergeCells>
  <phoneticPr fontId="16" type="noConversion"/>
  <pageMargins left="0.25" right="0.25" top="0.75" bottom="0.75" header="0.3" footer="0.3"/>
  <pageSetup scale="35" orientation="portrait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</cp:lastModifiedBy>
  <cp:lastPrinted>2024-07-01T22:12:45Z</cp:lastPrinted>
  <dcterms:created xsi:type="dcterms:W3CDTF">2022-03-09T15:01:24Z</dcterms:created>
  <dcterms:modified xsi:type="dcterms:W3CDTF">2024-07-02T14:17:09Z</dcterms:modified>
</cp:coreProperties>
</file>