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a Lara.EST9999AST010\Downloads\"/>
    </mc:Choice>
  </mc:AlternateContent>
  <xr:revisionPtr revIDLastSave="0" documentId="13_ncr:1_{CD7AC4F0-EAFD-4DB2-9D13-F75B40CDD2E0}" xr6:coauthVersionLast="47" xr6:coauthVersionMax="47" xr10:uidLastSave="{00000000-0000-0000-0000-000000000000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Ejecucion'!$B$1:$O$101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2" i="1" l="1"/>
  <c r="O63" i="1"/>
  <c r="O64" i="1"/>
  <c r="O61" i="1"/>
  <c r="O52" i="1"/>
  <c r="O53" i="1"/>
  <c r="O54" i="1"/>
  <c r="O55" i="1"/>
  <c r="O56" i="1"/>
  <c r="O57" i="1"/>
  <c r="O58" i="1"/>
  <c r="O59" i="1"/>
  <c r="O51" i="1"/>
  <c r="O43" i="1"/>
  <c r="O25" i="1"/>
  <c r="O26" i="1"/>
  <c r="O27" i="1"/>
  <c r="O28" i="1"/>
  <c r="O29" i="1"/>
  <c r="O30" i="1"/>
  <c r="O31" i="1"/>
  <c r="O32" i="1"/>
  <c r="O24" i="1"/>
  <c r="O15" i="1"/>
  <c r="O16" i="1"/>
  <c r="O17" i="1"/>
  <c r="O18" i="1"/>
  <c r="O19" i="1"/>
  <c r="O20" i="1"/>
  <c r="O21" i="1"/>
  <c r="O22" i="1"/>
  <c r="O14" i="1"/>
  <c r="O9" i="1"/>
  <c r="O10" i="1"/>
  <c r="O11" i="1"/>
  <c r="O12" i="1"/>
  <c r="O8" i="1"/>
  <c r="N86" i="1"/>
  <c r="N84" i="1"/>
  <c r="N81" i="1"/>
  <c r="N78" i="1"/>
  <c r="N71" i="1"/>
  <c r="O71" i="1" s="1"/>
  <c r="N65" i="1"/>
  <c r="O65" i="1" s="1"/>
  <c r="N60" i="1"/>
  <c r="O60" i="1" s="1"/>
  <c r="N50" i="1"/>
  <c r="O50" i="1" s="1"/>
  <c r="N42" i="1"/>
  <c r="O42" i="1" s="1"/>
  <c r="N33" i="1"/>
  <c r="O33" i="1" s="1"/>
  <c r="N23" i="1"/>
  <c r="O23" i="1" s="1"/>
  <c r="N13" i="1"/>
  <c r="O13" i="1" s="1"/>
  <c r="N7" i="1"/>
  <c r="M7" i="1"/>
  <c r="M86" i="1"/>
  <c r="M84" i="1"/>
  <c r="M81" i="1"/>
  <c r="M78" i="1"/>
  <c r="M71" i="1"/>
  <c r="M65" i="1"/>
  <c r="M60" i="1"/>
  <c r="M50" i="1"/>
  <c r="M42" i="1"/>
  <c r="M33" i="1"/>
  <c r="M23" i="1"/>
  <c r="M13" i="1"/>
  <c r="N76" i="1" l="1"/>
  <c r="O76" i="1" s="1"/>
  <c r="N6" i="1"/>
  <c r="O6" i="1" s="1"/>
  <c r="O7" i="1"/>
  <c r="M6" i="1"/>
  <c r="M76" i="1"/>
  <c r="L86" i="1"/>
  <c r="L84" i="1"/>
  <c r="L81" i="1"/>
  <c r="L78" i="1"/>
  <c r="L71" i="1"/>
  <c r="O67" i="1"/>
  <c r="O68" i="1"/>
  <c r="O69" i="1"/>
  <c r="O70" i="1"/>
  <c r="O66" i="1"/>
  <c r="L65" i="1"/>
  <c r="L60" i="1"/>
  <c r="L50" i="1"/>
  <c r="L42" i="1"/>
  <c r="L33" i="1"/>
  <c r="L23" i="1"/>
  <c r="L13" i="1"/>
  <c r="L7" i="1"/>
  <c r="K7" i="1"/>
  <c r="K42" i="1"/>
  <c r="N88" i="1" l="1"/>
  <c r="M88" i="1"/>
  <c r="L6" i="1"/>
  <c r="L76" i="1"/>
  <c r="L88" i="1" s="1"/>
  <c r="K23" i="1"/>
  <c r="O77" i="1"/>
  <c r="K86" i="1"/>
  <c r="K84" i="1"/>
  <c r="K81" i="1"/>
  <c r="K78" i="1"/>
  <c r="K71" i="1"/>
  <c r="K65" i="1"/>
  <c r="K60" i="1"/>
  <c r="K50" i="1"/>
  <c r="K33" i="1"/>
  <c r="K13" i="1"/>
  <c r="J7" i="1"/>
  <c r="J23" i="1"/>
  <c r="O34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I60" i="1"/>
  <c r="I50" i="1"/>
  <c r="I42" i="1"/>
  <c r="I33" i="1"/>
  <c r="I23" i="1"/>
  <c r="I7" i="1"/>
  <c r="H71" i="1"/>
  <c r="H65" i="1"/>
  <c r="K6" i="1" l="1"/>
  <c r="K76" i="1"/>
  <c r="K88" i="1"/>
  <c r="J76" i="1"/>
  <c r="J88" i="1" s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2" i="1"/>
  <c r="E63" i="1"/>
  <c r="E64" i="1"/>
  <c r="E61" i="1"/>
  <c r="D60" i="1"/>
  <c r="E52" i="1"/>
  <c r="E53" i="1"/>
  <c r="E54" i="1"/>
  <c r="E55" i="1"/>
  <c r="E56" i="1"/>
  <c r="E57" i="1"/>
  <c r="E58" i="1"/>
  <c r="E59" i="1"/>
  <c r="E51" i="1"/>
  <c r="D50" i="1"/>
  <c r="H42" i="1"/>
  <c r="H33" i="1"/>
  <c r="E42" i="1"/>
  <c r="D42" i="1"/>
  <c r="E33" i="1"/>
  <c r="D33" i="1"/>
  <c r="E28" i="1"/>
  <c r="E24" i="1"/>
  <c r="E25" i="1"/>
  <c r="E26" i="1"/>
  <c r="E27" i="1"/>
  <c r="E29" i="1"/>
  <c r="E30" i="1"/>
  <c r="E31" i="1"/>
  <c r="E32" i="1"/>
  <c r="E15" i="1"/>
  <c r="E22" i="1"/>
  <c r="D23" i="1"/>
  <c r="E16" i="1"/>
  <c r="E17" i="1"/>
  <c r="E18" i="1"/>
  <c r="E19" i="1"/>
  <c r="E20" i="1"/>
  <c r="E21" i="1"/>
  <c r="D13" i="1"/>
  <c r="E7" i="1"/>
  <c r="D7" i="1"/>
  <c r="H86" i="1"/>
  <c r="G86" i="1"/>
  <c r="H84" i="1"/>
  <c r="G84" i="1"/>
  <c r="H81" i="1"/>
  <c r="G81" i="1"/>
  <c r="H78" i="1"/>
  <c r="G78" i="1"/>
  <c r="H60" i="1"/>
  <c r="H50" i="1"/>
  <c r="H23" i="1"/>
  <c r="H7" i="1"/>
  <c r="O75" i="1"/>
  <c r="O74" i="1"/>
  <c r="O73" i="1"/>
  <c r="O72" i="1"/>
  <c r="G71" i="1"/>
  <c r="G65" i="1"/>
  <c r="G60" i="1"/>
  <c r="G50" i="1"/>
  <c r="F50" i="1"/>
  <c r="G42" i="1"/>
  <c r="G33" i="1"/>
  <c r="G23" i="1"/>
  <c r="G13" i="1"/>
  <c r="G7" i="1"/>
  <c r="C7" i="1"/>
  <c r="C13" i="1"/>
  <c r="F86" i="1"/>
  <c r="C86" i="1"/>
  <c r="O85" i="1"/>
  <c r="F84" i="1"/>
  <c r="O84" i="1" s="1"/>
  <c r="C84" i="1"/>
  <c r="O83" i="1"/>
  <c r="O82" i="1"/>
  <c r="F81" i="1"/>
  <c r="O81" i="1" s="1"/>
  <c r="C81" i="1"/>
  <c r="O80" i="1"/>
  <c r="O79" i="1"/>
  <c r="F78" i="1"/>
  <c r="O78" i="1" s="1"/>
  <c r="C78" i="1"/>
  <c r="O86" i="1"/>
  <c r="F71" i="1"/>
  <c r="C71" i="1"/>
  <c r="F65" i="1"/>
  <c r="C65" i="1"/>
  <c r="F60" i="1"/>
  <c r="C60" i="1"/>
  <c r="C50" i="1"/>
  <c r="O49" i="1"/>
  <c r="O48" i="1"/>
  <c r="O47" i="1"/>
  <c r="O46" i="1"/>
  <c r="O45" i="1"/>
  <c r="O44" i="1"/>
  <c r="F42" i="1"/>
  <c r="C42" i="1"/>
  <c r="O41" i="1"/>
  <c r="O40" i="1"/>
  <c r="O39" i="1"/>
  <c r="O38" i="1"/>
  <c r="O37" i="1"/>
  <c r="O36" i="1"/>
  <c r="O35" i="1"/>
  <c r="F33" i="1"/>
  <c r="C33" i="1"/>
  <c r="F23" i="1"/>
  <c r="C23" i="1"/>
  <c r="F13" i="1"/>
  <c r="F7" i="1"/>
  <c r="D76" i="1" l="1"/>
  <c r="D88" i="1" s="1"/>
  <c r="E23" i="1"/>
  <c r="H76" i="1"/>
  <c r="H88" i="1" s="1"/>
  <c r="E60" i="1"/>
  <c r="E50" i="1"/>
  <c r="E13" i="1"/>
  <c r="D6" i="1"/>
  <c r="H6" i="1"/>
  <c r="G76" i="1"/>
  <c r="G6" i="1"/>
  <c r="C6" i="1"/>
  <c r="F6" i="1"/>
  <c r="F76" i="1"/>
  <c r="C76" i="1"/>
  <c r="C88" i="1" s="1"/>
  <c r="O88" i="1" l="1"/>
  <c r="F88" i="1"/>
  <c r="E76" i="1"/>
  <c r="E88" i="1" s="1"/>
  <c r="E6" i="1"/>
  <c r="G88" i="1"/>
</calcChain>
</file>

<file path=xl/sharedStrings.xml><?xml version="1.0" encoding="utf-8"?>
<sst xmlns="http://schemas.openxmlformats.org/spreadsheetml/2006/main" count="173" uniqueCount="173">
  <si>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</si>
  <si>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</si>
  <si>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</si>
  <si>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</si>
  <si>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</si>
  <si>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</si>
  <si>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</si>
  <si>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</si>
  <si>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</si>
  <si>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</si>
  <si>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</si>
  <si>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</si>
  <si>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</si>
  <si>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</si>
  <si>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</si>
  <si>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</si>
  <si>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</si>
  <si>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</si>
  <si>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</si>
  <si>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</si>
  <si>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</si>
  <si>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</si>
  <si>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</si>
  <si>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</si>
  <si>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</si>
  <si>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</si>
  <si>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</si>
  <si>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</si>
  <si>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</si>
  <si>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</si>
  <si>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</si>
  <si>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</si>
  <si>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</si>
  <si>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</si>
  <si>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</si>
  <si>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</si>
  <si>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</si>
  <si>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</si>
  <si>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</si>
  <si>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</si>
  <si>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</si>
  <si>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</si>
  <si>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</si>
  <si>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</si>
  <si>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</si>
  <si>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</si>
  <si>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</si>
  <si>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</si>
  <si>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</si>
  <si>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</si>
  <si>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</si>
  <si>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</si>
  <si>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</si>
  <si>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</si>
  <si>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</si>
  <si>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</si>
  <si>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</si>
  <si>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</si>
  <si>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</si>
  <si>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</si>
  <si>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</si>
  <si>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</si>
  <si>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</si>
  <si>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</si>
  <si>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</si>
  <si>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</si>
  <si>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</si>
  <si>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</si>
  <si>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</si>
  <si>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</si>
  <si>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</si>
  <si>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</si>
  <si>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</si>
  <si>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</si>
  <si>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</si>
  <si>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</si>
  <si>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</si>
  <si>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</si>
  <si>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</si>
  <si>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</si>
  <si>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</si>
  <si>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</si>
  <si>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</si>
  <si>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</si>
  <si>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</si>
  <si>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</si>
  <si>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</si>
  <si>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</si>
  <si>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</si>
  <si>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</si>
  <si>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</si>
  <si>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</si>
  <si>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</si>
  <si>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</si>
  <si>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</si>
  <si>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</si>
  <si>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</si>
  <si>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</si>
  <si>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</si>
  <si>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</si>
  <si>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</si>
  <si>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</si>
  <si>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</si>
  <si>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</si>
  <si>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</si>
  <si>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</si>
  <si>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</si>
  <si>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</si>
  <si>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</si>
  <si>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</si>
  <si>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</si>
  <si>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</si>
  <si>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</si>
  <si>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</si>
  <si>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</si>
  <si>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</si>
  <si>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</si>
  <si>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</si>
  <si>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</si>
  <si>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</si>
  <si>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</si>
  <si>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</si>
  <si>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</si>
  <si>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</si>
  <si>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</si>
  <si>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</si>
  <si>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</si>
  <si>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</si>
  <si>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</si>
  <si>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</si>
  <si>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</si>
  <si>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</si>
  <si>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</si>
  <si>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</si>
  <si>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</si>
  <si>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</si>
  <si>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</si>
  <si>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</si>
  <si>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</si>
  <si>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</si>
  <si>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</si>
  <si>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</si>
  <si>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</si>
  <si>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</si>
  <si>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</si>
  <si>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</si>
  <si>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</si>
  <si>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</si>
  <si>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</si>
  <si>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</si>
  <si>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</si>
  <si>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</si>
  <si>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</si>
  <si>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</si>
  <si>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</si>
  <si>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</si>
  <si>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</si>
  <si>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</si>
  <si>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</si>
  <si>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</si>
  <si>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</si>
  <si>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</si>
  <si>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</si>
  <si>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</si>
  <si>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</si>
  <si>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</si>
  <si>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</si>
  <si>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</si>
  <si>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</si>
  <si>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</si>
  <si>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</si>
  <si>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</si>
  <si>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>Fecha de registro: hasta el 30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</si>
</sst>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342900</xdr:colOff>
      <xdr:row>96</xdr:row>
      <xdr:rowOff>104774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9545299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Y111"/>
  <sheetViews>
    <sheetView tabSelected="1" topLeftCell="B1" zoomScaleNormal="100" zoomScaleSheetLayoutView="100" workbookViewId="0">
      <selection activeCell="B4" sqref="B4:O4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9" width="22.140625" style="1" customWidth="1"/>
    <col min="10" max="14" width="24.28515625" style="1" customWidth="1"/>
    <col min="15" max="15" width="24" style="1" customWidth="1"/>
    <col min="16" max="16" width="20.85546875" style="1" customWidth="1"/>
    <col min="17" max="19" width="9.140625" style="1"/>
    <col min="20" max="20" width="11.5703125" style="2" bestFit="1" customWidth="1"/>
    <col min="21" max="16384" width="9.140625" style="1"/>
  </cols>
  <sheetData>
    <row r="1" spans="1:25" ht="102.6" customHeight="1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5" ht="19.5">
      <c r="B2" s="41" t="s">
        <v>157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5" ht="19.5">
      <c r="B3" s="42" t="s">
        <v>159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5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171</v>
      </c>
      <c r="O5" s="4" t="s">
        <v>3</v>
      </c>
    </row>
    <row r="6" spans="1:25">
      <c r="B6" s="6" t="s">
        <v>4</v>
      </c>
      <c r="C6" s="7">
        <f>+C7+C13+C23+C33+C42+C50+C60+C65+C71</f>
        <v>11182324484</v>
      </c>
      <c r="D6" s="7">
        <f t="shared" ref="D6:E6" si="0">+D7+D13+D23+D33+D42+D50+D60+D65+D71</f>
        <v>1500000000</v>
      </c>
      <c r="E6" s="7">
        <f t="shared" si="0"/>
        <v>12682324484.000002</v>
      </c>
      <c r="F6" s="7">
        <f t="shared" ref="F6:J6" si="1">+F7+F13+F23+F33+F42+F50+F60+F65+F71</f>
        <v>484485193.48999995</v>
      </c>
      <c r="G6" s="7">
        <f t="shared" si="1"/>
        <v>604876392.89999998</v>
      </c>
      <c r="H6" s="7">
        <f t="shared" si="1"/>
        <v>686487731.28999996</v>
      </c>
      <c r="I6" s="7">
        <f t="shared" si="1"/>
        <v>626394104.70999992</v>
      </c>
      <c r="J6" s="7">
        <f t="shared" si="1"/>
        <v>1008496900.3800001</v>
      </c>
      <c r="K6" s="7">
        <f>+K7+K13+K23+K33+K42+K50+K60+K65+K71</f>
        <v>791367369.63999999</v>
      </c>
      <c r="L6" s="7">
        <f>+L7+L13+L23+L33+L42+L50+L60+L65+L71</f>
        <v>681547728</v>
      </c>
      <c r="M6" s="7">
        <f>+M7+M13+M23+M33+M42+M50+M60+M65+M71</f>
        <v>659612945.61999989</v>
      </c>
      <c r="N6" s="7">
        <f>+N7+N13+N23+N33+N42+N50+N60+N65+N71</f>
        <v>592959362.54999995</v>
      </c>
      <c r="O6" s="7">
        <f>SUM(F6:L6)+M6+N6</f>
        <v>6136227728.5799999</v>
      </c>
      <c r="P6" s="2"/>
    </row>
    <row r="7" spans="1:25" ht="15" customHeight="1">
      <c r="B7" s="8" t="s">
        <v>5</v>
      </c>
      <c r="C7" s="9">
        <f>SUM(C8:C12)</f>
        <v>8340235687</v>
      </c>
      <c r="D7" s="9">
        <f t="shared" ref="D7:E7" si="2">SUM(D8:D12)</f>
        <v>0</v>
      </c>
      <c r="E7" s="9">
        <f t="shared" si="2"/>
        <v>8340235687</v>
      </c>
      <c r="F7" s="9">
        <f t="shared" ref="F7:J7" si="3">SUM(F8:F12)</f>
        <v>443943940.69999999</v>
      </c>
      <c r="G7" s="9">
        <f t="shared" si="3"/>
        <v>452610778.75999999</v>
      </c>
      <c r="H7" s="9">
        <f t="shared" si="3"/>
        <v>458367995.63999999</v>
      </c>
      <c r="I7" s="9">
        <f t="shared" si="3"/>
        <v>455217116.63999999</v>
      </c>
      <c r="J7" s="9">
        <f t="shared" si="3"/>
        <v>812537451.66000009</v>
      </c>
      <c r="K7" s="9">
        <f>SUM(K8:K12)</f>
        <v>457312956.60000002</v>
      </c>
      <c r="L7" s="9">
        <f>SUM(L8:L12)</f>
        <v>461166446.63999999</v>
      </c>
      <c r="M7" s="9">
        <f>SUM(M8:M12)</f>
        <v>464556851.13</v>
      </c>
      <c r="N7" s="9">
        <f>SUM(N8:N12)</f>
        <v>452694218.95999998</v>
      </c>
      <c r="O7" s="9">
        <f>+F7+G7+H7+I7+J7+K7+L7+M7+N7</f>
        <v>4458407756.7299995</v>
      </c>
      <c r="Q7" s="10"/>
    </row>
    <row r="8" spans="1:25" ht="15" customHeight="1">
      <c r="A8" s="1" t="s">
        <v>6</v>
      </c>
      <c r="B8" s="11" t="s">
        <v>7</v>
      </c>
      <c r="C8" s="12">
        <v>5839646551</v>
      </c>
      <c r="D8" s="12">
        <v>0</v>
      </c>
      <c r="E8" s="12">
        <v>5839646551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v>395739469.79000002</v>
      </c>
      <c r="L8" s="12">
        <v>398696354.81</v>
      </c>
      <c r="M8" s="12">
        <v>402274683.51999998</v>
      </c>
      <c r="N8" s="12">
        <v>390616696.01999998</v>
      </c>
      <c r="O8" s="12">
        <f>+G8+F8+H8+I8+J8+K8+L8+M8+N8</f>
        <v>3546126724.3699999</v>
      </c>
      <c r="Q8" s="13"/>
    </row>
    <row r="9" spans="1:25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v>1095821.76</v>
      </c>
      <c r="L9" s="12">
        <v>1703901.75</v>
      </c>
      <c r="M9" s="12">
        <v>1283091.81</v>
      </c>
      <c r="N9" s="12">
        <v>2204504.9900000002</v>
      </c>
      <c r="O9" s="12">
        <f t="shared" ref="O9:O12" si="4">+G9+F9+H9+I9+J9+K9+L9+M9+N9</f>
        <v>372653269.44</v>
      </c>
      <c r="Q9" s="13"/>
    </row>
    <row r="10" spans="1:25" ht="15" customHeight="1">
      <c r="A10" s="1" t="s">
        <v>10</v>
      </c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4"/>
        <v>0</v>
      </c>
      <c r="Q10" s="13"/>
    </row>
    <row r="11" spans="1:25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f t="shared" si="4"/>
        <v>0</v>
      </c>
    </row>
    <row r="12" spans="1:25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v>60477665.049999997</v>
      </c>
      <c r="L12" s="12">
        <v>60766190.079999998</v>
      </c>
      <c r="M12" s="12">
        <v>60999075.799999997</v>
      </c>
      <c r="N12" s="12">
        <v>59873017.950000003</v>
      </c>
      <c r="O12" s="12">
        <f t="shared" si="4"/>
        <v>539627762.91999996</v>
      </c>
      <c r="Q12" s="13"/>
    </row>
    <row r="13" spans="1:25" ht="15" customHeight="1">
      <c r="B13" s="8" t="s">
        <v>16</v>
      </c>
      <c r="C13" s="9">
        <f>SUM(C14:C22)</f>
        <v>1586234701</v>
      </c>
      <c r="D13" s="9">
        <f t="shared" ref="D13:E13" si="5">SUM(D14:D22)</f>
        <v>517269954.66999996</v>
      </c>
      <c r="E13" s="9">
        <f t="shared" si="5"/>
        <v>2103504655.6700001</v>
      </c>
      <c r="F13" s="9">
        <f t="shared" ref="F13:N13" si="6">SUM(F14:F22)</f>
        <v>31474947.450000003</v>
      </c>
      <c r="G13" s="9">
        <f t="shared" si="6"/>
        <v>95389109.789999992</v>
      </c>
      <c r="H13" s="9">
        <f t="shared" si="6"/>
        <v>119441226.49000001</v>
      </c>
      <c r="I13" s="9">
        <f t="shared" si="6"/>
        <v>100389503.11000001</v>
      </c>
      <c r="J13" s="9">
        <f t="shared" si="6"/>
        <v>126492503.86999999</v>
      </c>
      <c r="K13" s="9">
        <f t="shared" si="6"/>
        <v>187372573.28</v>
      </c>
      <c r="L13" s="9">
        <f t="shared" si="6"/>
        <v>104865917.88</v>
      </c>
      <c r="M13" s="9">
        <f t="shared" si="6"/>
        <v>126819026.36000001</v>
      </c>
      <c r="N13" s="9">
        <f t="shared" si="6"/>
        <v>74852173.590000004</v>
      </c>
      <c r="O13" s="9">
        <f>+G13+F13+H13+I13+J13+K13+L13+M13+N13</f>
        <v>967096981.82000005</v>
      </c>
      <c r="Q13" s="10"/>
    </row>
    <row r="14" spans="1:25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v>12090530.800000001</v>
      </c>
      <c r="L14" s="12">
        <v>13869164.779999999</v>
      </c>
      <c r="M14" s="12">
        <v>10235861.74</v>
      </c>
      <c r="N14" s="12">
        <v>12252835.390000001</v>
      </c>
      <c r="O14" s="12">
        <f>+G14+F14+H14+I14+J14+K14+L14+M14+N14</f>
        <v>109774761.44999999</v>
      </c>
      <c r="Q14" s="13"/>
    </row>
    <row r="15" spans="1:25" ht="15" customHeight="1">
      <c r="A15" s="1" t="s">
        <v>19</v>
      </c>
      <c r="B15" s="11" t="s">
        <v>20</v>
      </c>
      <c r="C15" s="12">
        <v>25386574</v>
      </c>
      <c r="D15" s="12">
        <v>8933281.7599999998</v>
      </c>
      <c r="E15" s="12">
        <f>+C15+D15</f>
        <v>34319855.759999998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v>3485466.72</v>
      </c>
      <c r="L15" s="12">
        <v>2213871.96</v>
      </c>
      <c r="M15" s="12">
        <v>663232.96</v>
      </c>
      <c r="N15" s="12">
        <v>298350.53999999998</v>
      </c>
      <c r="O15" s="12">
        <f t="shared" ref="O15:O22" si="7">+G15+F15+H15+I15+J15+K15+L15+M15+N15</f>
        <v>10775954.420000002</v>
      </c>
      <c r="Q15" s="13"/>
    </row>
    <row r="16" spans="1:25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ref="E16:E21" si="8">+C16+D16</f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v>2520654.2400000002</v>
      </c>
      <c r="L16" s="12">
        <v>2727250.25</v>
      </c>
      <c r="M16" s="12">
        <v>1606420</v>
      </c>
      <c r="N16" s="12">
        <v>1998852</v>
      </c>
      <c r="O16" s="12">
        <f t="shared" si="7"/>
        <v>20831504.689999998</v>
      </c>
      <c r="Q16" s="13"/>
    </row>
    <row r="17" spans="1:17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8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v>117621.08</v>
      </c>
      <c r="L17" s="12">
        <v>273738.84999999998</v>
      </c>
      <c r="M17" s="12">
        <v>200425.41</v>
      </c>
      <c r="N17" s="12">
        <v>0</v>
      </c>
      <c r="O17" s="12">
        <f t="shared" si="7"/>
        <v>1384467.68</v>
      </c>
      <c r="Q17" s="13"/>
    </row>
    <row r="18" spans="1:17" ht="15" customHeight="1">
      <c r="A18" s="1" t="s">
        <v>25</v>
      </c>
      <c r="B18" s="11" t="s">
        <v>26</v>
      </c>
      <c r="C18" s="12">
        <v>235419751</v>
      </c>
      <c r="D18" s="12">
        <v>62983056</v>
      </c>
      <c r="E18" s="12">
        <f t="shared" si="8"/>
        <v>298402807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v>18433527.940000001</v>
      </c>
      <c r="L18" s="12">
        <v>26169001.829999998</v>
      </c>
      <c r="M18" s="12">
        <v>17611630.920000002</v>
      </c>
      <c r="N18" s="12">
        <v>14427347.76</v>
      </c>
      <c r="O18" s="12">
        <f t="shared" si="7"/>
        <v>177733673.25999999</v>
      </c>
      <c r="Q18" s="13"/>
    </row>
    <row r="19" spans="1:17" ht="15" customHeight="1">
      <c r="A19" s="1" t="s">
        <v>27</v>
      </c>
      <c r="B19" s="11" t="s">
        <v>28</v>
      </c>
      <c r="C19" s="12">
        <v>76160000</v>
      </c>
      <c r="D19" s="12">
        <v>5000000</v>
      </c>
      <c r="E19" s="12">
        <f t="shared" si="8"/>
        <v>81160000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v>14999918</v>
      </c>
      <c r="L19" s="12">
        <v>6053058.7199999997</v>
      </c>
      <c r="M19" s="12">
        <v>12541436.84</v>
      </c>
      <c r="N19" s="12">
        <v>7227881.3300000001</v>
      </c>
      <c r="O19" s="12">
        <f t="shared" si="7"/>
        <v>74675851.730000004</v>
      </c>
      <c r="Q19" s="13"/>
    </row>
    <row r="20" spans="1:17" ht="15" customHeight="1">
      <c r="A20" s="1" t="s">
        <v>29</v>
      </c>
      <c r="B20" s="11" t="s">
        <v>30</v>
      </c>
      <c r="C20" s="12">
        <v>13195272</v>
      </c>
      <c r="D20" s="12">
        <v>4167033.91</v>
      </c>
      <c r="E20" s="12">
        <f t="shared" si="8"/>
        <v>17362305.91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v>2079540.88</v>
      </c>
      <c r="L20" s="12">
        <v>1416105.58</v>
      </c>
      <c r="M20" s="12">
        <v>1009422.03</v>
      </c>
      <c r="N20" s="12">
        <v>554841.19999999995</v>
      </c>
      <c r="O20" s="12">
        <f t="shared" si="7"/>
        <v>8150830.9700000007</v>
      </c>
      <c r="Q20" s="13"/>
    </row>
    <row r="21" spans="1:17" ht="15" customHeight="1">
      <c r="A21" s="1" t="s">
        <v>31</v>
      </c>
      <c r="B21" s="11" t="s">
        <v>32</v>
      </c>
      <c r="C21" s="12">
        <v>1009154077</v>
      </c>
      <c r="D21" s="12">
        <v>-9619417</v>
      </c>
      <c r="E21" s="12">
        <f t="shared" si="8"/>
        <v>999534660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v>106966345.73999999</v>
      </c>
      <c r="L21" s="12">
        <v>24038505.949999999</v>
      </c>
      <c r="M21" s="12">
        <v>59548244.460000001</v>
      </c>
      <c r="N21" s="12">
        <v>17746572.25</v>
      </c>
      <c r="O21" s="12">
        <f t="shared" si="7"/>
        <v>388485379.64999998</v>
      </c>
      <c r="Q21" s="13"/>
    </row>
    <row r="22" spans="1:17" ht="15" customHeight="1">
      <c r="A22" s="1" t="s">
        <v>33</v>
      </c>
      <c r="B22" s="11" t="s">
        <v>34</v>
      </c>
      <c r="C22" s="12">
        <v>9730000</v>
      </c>
      <c r="D22" s="12">
        <v>450806000</v>
      </c>
      <c r="E22" s="12">
        <f>+C22+D22</f>
        <v>460536000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v>26678967.879999999</v>
      </c>
      <c r="L22" s="12">
        <v>28105219.960000001</v>
      </c>
      <c r="M22" s="12">
        <v>23402352</v>
      </c>
      <c r="N22" s="12">
        <v>20345493.120000001</v>
      </c>
      <c r="O22" s="12">
        <f t="shared" si="7"/>
        <v>175284557.97</v>
      </c>
      <c r="Q22" s="13"/>
    </row>
    <row r="23" spans="1:17" ht="15" customHeight="1">
      <c r="B23" s="8" t="s">
        <v>35</v>
      </c>
      <c r="C23" s="9">
        <f t="shared" ref="C23:D23" si="9">SUM(C24:C32)</f>
        <v>843805028</v>
      </c>
      <c r="D23" s="9">
        <f t="shared" si="9"/>
        <v>454872203.71000004</v>
      </c>
      <c r="E23" s="9">
        <f t="shared" ref="E23:N23" si="10">SUM(E24:E32)</f>
        <v>1298677231.71</v>
      </c>
      <c r="F23" s="9">
        <f t="shared" si="10"/>
        <v>9066305.3399999999</v>
      </c>
      <c r="G23" s="9">
        <f t="shared" si="10"/>
        <v>43300405.149999999</v>
      </c>
      <c r="H23" s="9">
        <f t="shared" si="10"/>
        <v>82873897.24000001</v>
      </c>
      <c r="I23" s="9">
        <f t="shared" si="10"/>
        <v>44934852.920000002</v>
      </c>
      <c r="J23" s="9">
        <f t="shared" si="10"/>
        <v>49403092.5</v>
      </c>
      <c r="K23" s="9">
        <f t="shared" si="10"/>
        <v>97876802.899999976</v>
      </c>
      <c r="L23" s="9">
        <f t="shared" si="10"/>
        <v>66978112.270000003</v>
      </c>
      <c r="M23" s="9">
        <f t="shared" si="10"/>
        <v>41838078.810000002</v>
      </c>
      <c r="N23" s="9">
        <f t="shared" si="10"/>
        <v>58515061.439999998</v>
      </c>
      <c r="O23" s="9">
        <f>+G23+F23+H23+I23+J23+K23+L23+M23+N23</f>
        <v>494786608.56999999</v>
      </c>
      <c r="Q23" s="10"/>
    </row>
    <row r="24" spans="1:17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v>59967701.57</v>
      </c>
      <c r="L24" s="12">
        <v>57247267.990000002</v>
      </c>
      <c r="M24" s="12">
        <v>22335714.27</v>
      </c>
      <c r="N24" s="12">
        <v>20723364.18</v>
      </c>
      <c r="O24" s="12">
        <f>+G24+F24+H24+I24+J24+K24+L24+M24+N24</f>
        <v>306516703.25999999</v>
      </c>
      <c r="Q24" s="13"/>
    </row>
    <row r="25" spans="1:17" ht="15" customHeight="1">
      <c r="A25" s="1" t="s">
        <v>38</v>
      </c>
      <c r="B25" s="11" t="s">
        <v>39</v>
      </c>
      <c r="C25" s="12">
        <v>28641742</v>
      </c>
      <c r="D25" s="12">
        <v>51206892.060000002</v>
      </c>
      <c r="E25" s="12">
        <f t="shared" ref="E25:E32" si="11">+C25+D25</f>
        <v>79848634.060000002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v>20915017.899999999</v>
      </c>
      <c r="L25" s="12">
        <v>10096.69</v>
      </c>
      <c r="M25" s="12">
        <v>7005255.0199999996</v>
      </c>
      <c r="N25" s="12">
        <v>29823122.989999998</v>
      </c>
      <c r="O25" s="12">
        <f t="shared" ref="O25:O32" si="12">+G25+F25+H25+I25+J25+K25+L25+M25+N25</f>
        <v>62597716.390000001</v>
      </c>
      <c r="Q25" s="13"/>
    </row>
    <row r="26" spans="1:17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1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v>1919131.71</v>
      </c>
      <c r="L26" s="12">
        <v>0</v>
      </c>
      <c r="M26" s="12">
        <v>62304</v>
      </c>
      <c r="N26" s="12">
        <v>636958.68999999994</v>
      </c>
      <c r="O26" s="12">
        <f t="shared" si="12"/>
        <v>18459001.360000003</v>
      </c>
      <c r="Q26" s="13"/>
    </row>
    <row r="27" spans="1:17" ht="15" customHeight="1">
      <c r="A27" s="1" t="s">
        <v>42</v>
      </c>
      <c r="B27" s="11" t="s">
        <v>43</v>
      </c>
      <c r="C27" s="12">
        <v>4189759</v>
      </c>
      <c r="D27" s="12">
        <v>-536673.89</v>
      </c>
      <c r="E27" s="12">
        <f t="shared" si="11"/>
        <v>3653085.11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v>8104.27</v>
      </c>
      <c r="L27" s="12">
        <v>15720.17</v>
      </c>
      <c r="M27" s="12">
        <v>402138.26</v>
      </c>
      <c r="N27" s="12">
        <v>0</v>
      </c>
      <c r="O27" s="12">
        <f t="shared" si="12"/>
        <v>553949.86</v>
      </c>
      <c r="Q27" s="13"/>
    </row>
    <row r="28" spans="1:17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>+C28+D28</f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v>9411.75</v>
      </c>
      <c r="L28" s="12">
        <v>0</v>
      </c>
      <c r="M28" s="12">
        <v>0</v>
      </c>
      <c r="N28" s="12">
        <v>0</v>
      </c>
      <c r="O28" s="12">
        <f t="shared" si="12"/>
        <v>2671619.9</v>
      </c>
      <c r="Q28" s="13"/>
    </row>
    <row r="29" spans="1:17" ht="15" customHeight="1">
      <c r="A29" s="1" t="s">
        <v>46</v>
      </c>
      <c r="B29" s="11" t="s">
        <v>47</v>
      </c>
      <c r="C29" s="12">
        <v>4852021</v>
      </c>
      <c r="D29" s="12">
        <v>5932172.71</v>
      </c>
      <c r="E29" s="12">
        <f t="shared" si="11"/>
        <v>10784193.710000001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v>3705284.21</v>
      </c>
      <c r="L29" s="12">
        <v>339809.24</v>
      </c>
      <c r="M29" s="12">
        <v>974675.17</v>
      </c>
      <c r="N29" s="12">
        <v>71889.98</v>
      </c>
      <c r="O29" s="12">
        <f t="shared" si="12"/>
        <v>7161184.3000000007</v>
      </c>
      <c r="Q29" s="13"/>
    </row>
    <row r="30" spans="1:17" ht="15" customHeight="1">
      <c r="A30" s="1" t="s">
        <v>48</v>
      </c>
      <c r="B30" s="11" t="s">
        <v>49</v>
      </c>
      <c r="C30" s="12">
        <v>97523049</v>
      </c>
      <c r="D30" s="12">
        <v>1472831.48</v>
      </c>
      <c r="E30" s="12">
        <f t="shared" si="11"/>
        <v>98995880.480000004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v>7503073.9199999999</v>
      </c>
      <c r="L30" s="12">
        <v>4432724.82</v>
      </c>
      <c r="M30" s="12">
        <v>3266789.57</v>
      </c>
      <c r="N30" s="12">
        <v>1106710.3600000001</v>
      </c>
      <c r="O30" s="12">
        <f t="shared" si="12"/>
        <v>48469233.600000001</v>
      </c>
      <c r="Q30" s="13"/>
    </row>
    <row r="31" spans="1:17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1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 t="shared" si="12"/>
        <v>0</v>
      </c>
      <c r="Q31" s="13"/>
    </row>
    <row r="32" spans="1:17" ht="15" customHeight="1">
      <c r="A32" s="1" t="s">
        <v>52</v>
      </c>
      <c r="B32" s="11" t="s">
        <v>53</v>
      </c>
      <c r="C32" s="12">
        <v>130578188</v>
      </c>
      <c r="D32" s="12">
        <v>32836705.969999999</v>
      </c>
      <c r="E32" s="12">
        <f t="shared" si="11"/>
        <v>163414893.97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v>3849077.57</v>
      </c>
      <c r="L32" s="12">
        <v>4932493.3600000003</v>
      </c>
      <c r="M32" s="12">
        <v>7791202.5199999996</v>
      </c>
      <c r="N32" s="12">
        <v>6153015.2400000002</v>
      </c>
      <c r="O32" s="12">
        <f t="shared" si="12"/>
        <v>48357199.899999999</v>
      </c>
      <c r="Q32" s="13"/>
    </row>
    <row r="33" spans="1:17" ht="15" customHeight="1">
      <c r="B33" s="8" t="s">
        <v>54</v>
      </c>
      <c r="C33" s="9">
        <f t="shared" ref="C33:E33" si="13">SUM(C34:C41)</f>
        <v>0</v>
      </c>
      <c r="D33" s="9">
        <f t="shared" si="13"/>
        <v>0</v>
      </c>
      <c r="E33" s="9">
        <f t="shared" si="13"/>
        <v>0</v>
      </c>
      <c r="F33" s="9">
        <f>SUM(F34:F41)</f>
        <v>0</v>
      </c>
      <c r="G33" s="9">
        <f>SUM(G34:G41)</f>
        <v>0</v>
      </c>
      <c r="H33" s="9">
        <f t="shared" ref="H33:N33" si="14">SUM(H34:H41)</f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 t="shared" si="14"/>
        <v>0</v>
      </c>
      <c r="N33" s="9">
        <f t="shared" si="14"/>
        <v>0</v>
      </c>
      <c r="O33" s="9">
        <f>SUM(F33:L33)+M33+N33</f>
        <v>0</v>
      </c>
      <c r="Q33" s="10"/>
    </row>
    <row r="34" spans="1:17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f t="shared" ref="O34:O41" si="15">SUM(F34:F34)</f>
        <v>0</v>
      </c>
      <c r="Q34" s="13"/>
    </row>
    <row r="35" spans="1:17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 t="shared" si="15"/>
        <v>0</v>
      </c>
      <c r="Q35" s="13"/>
    </row>
    <row r="36" spans="1:17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 t="shared" si="15"/>
        <v>0</v>
      </c>
      <c r="Q36" s="13"/>
    </row>
    <row r="37" spans="1:17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f t="shared" si="15"/>
        <v>0</v>
      </c>
      <c r="Q37" s="13"/>
    </row>
    <row r="38" spans="1:17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15"/>
        <v>0</v>
      </c>
      <c r="Q38" s="13"/>
    </row>
    <row r="39" spans="1:17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f t="shared" si="15"/>
        <v>0</v>
      </c>
      <c r="Q39" s="13"/>
    </row>
    <row r="40" spans="1:17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 t="shared" si="15"/>
        <v>0</v>
      </c>
      <c r="Q40" s="13"/>
    </row>
    <row r="41" spans="1:17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15"/>
        <v>0</v>
      </c>
      <c r="Q41" s="13"/>
    </row>
    <row r="42" spans="1:17" ht="15" customHeight="1">
      <c r="B42" s="8" t="s">
        <v>71</v>
      </c>
      <c r="C42" s="9">
        <f t="shared" ref="C42:E42" si="16">SUM(C43:C49)</f>
        <v>0</v>
      </c>
      <c r="D42" s="9">
        <f t="shared" si="16"/>
        <v>0</v>
      </c>
      <c r="E42" s="9">
        <f t="shared" si="16"/>
        <v>0</v>
      </c>
      <c r="F42" s="9">
        <f>SUM(F43:F49)</f>
        <v>0</v>
      </c>
      <c r="G42" s="9">
        <f>SUM(G43:G49)</f>
        <v>0</v>
      </c>
      <c r="H42" s="9">
        <f t="shared" ref="H42:N42" si="17">SUM(H43:H49)</f>
        <v>0</v>
      </c>
      <c r="I42" s="9">
        <f t="shared" si="17"/>
        <v>0</v>
      </c>
      <c r="J42" s="9">
        <f t="shared" si="17"/>
        <v>5000000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>+G42+F42+H42+I42+J42+K42+L42+M42+N42</f>
        <v>5000000</v>
      </c>
      <c r="Q42" s="10"/>
    </row>
    <row r="43" spans="1:17" ht="15" customHeight="1" outlineLevel="1">
      <c r="A43" s="1" t="s">
        <v>72</v>
      </c>
      <c r="B43" s="11" t="s">
        <v>73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v>0</v>
      </c>
      <c r="L43" s="12">
        <v>0</v>
      </c>
      <c r="M43" s="12">
        <v>0</v>
      </c>
      <c r="N43" s="12">
        <v>0</v>
      </c>
      <c r="O43" s="12">
        <f>J43</f>
        <v>5000000</v>
      </c>
      <c r="Q43" s="13"/>
    </row>
    <row r="44" spans="1:17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ref="O44:O49" si="18">SUM(F44:F44)</f>
        <v>0</v>
      </c>
      <c r="Q44" s="13"/>
    </row>
    <row r="45" spans="1:17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18"/>
        <v>0</v>
      </c>
      <c r="Q45" s="13"/>
    </row>
    <row r="46" spans="1:17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si="18"/>
        <v>0</v>
      </c>
      <c r="Q46" s="13"/>
    </row>
    <row r="47" spans="1:17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8"/>
        <v>0</v>
      </c>
      <c r="Q47" s="13"/>
    </row>
    <row r="48" spans="1:17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8"/>
        <v>0</v>
      </c>
      <c r="Q48" s="13"/>
    </row>
    <row r="49" spans="1:17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f t="shared" si="18"/>
        <v>0</v>
      </c>
      <c r="Q49" s="13"/>
    </row>
    <row r="50" spans="1:17" ht="15" customHeight="1">
      <c r="B50" s="8" t="s">
        <v>86</v>
      </c>
      <c r="C50" s="9">
        <f t="shared" ref="C50:E50" si="19">SUM(C51:C59)</f>
        <v>236839068</v>
      </c>
      <c r="D50" s="9">
        <f t="shared" si="19"/>
        <v>282589766.26000005</v>
      </c>
      <c r="E50" s="9">
        <f t="shared" si="19"/>
        <v>519428834.25999999</v>
      </c>
      <c r="F50" s="9">
        <f t="shared" ref="F50:N50" si="20">SUM(F51:F59)</f>
        <v>0</v>
      </c>
      <c r="G50" s="9">
        <f t="shared" si="20"/>
        <v>8368142.1200000001</v>
      </c>
      <c r="H50" s="9">
        <f t="shared" si="20"/>
        <v>20913260.799999997</v>
      </c>
      <c r="I50" s="9">
        <f t="shared" si="20"/>
        <v>13249371.659999998</v>
      </c>
      <c r="J50" s="9">
        <f t="shared" si="20"/>
        <v>6008461.4000000004</v>
      </c>
      <c r="K50" s="9">
        <f t="shared" si="20"/>
        <v>30983527.969999999</v>
      </c>
      <c r="L50" s="9">
        <f t="shared" si="20"/>
        <v>31944371.370000001</v>
      </c>
      <c r="M50" s="9">
        <f t="shared" si="20"/>
        <v>20513900.300000001</v>
      </c>
      <c r="N50" s="9">
        <f t="shared" si="20"/>
        <v>4434860.13</v>
      </c>
      <c r="O50" s="9">
        <f>+G50+F50+H50+I50+J50+K50+L50+M50+N50</f>
        <v>136415895.75</v>
      </c>
      <c r="Q50" s="10"/>
    </row>
    <row r="51" spans="1:17" ht="15" customHeight="1" outlineLevel="1">
      <c r="A51" s="1" t="s">
        <v>87</v>
      </c>
      <c r="B51" s="11" t="s">
        <v>88</v>
      </c>
      <c r="C51" s="12">
        <v>111394175</v>
      </c>
      <c r="D51" s="12">
        <v>131846664.39</v>
      </c>
      <c r="E51" s="12">
        <f>+C51+D51</f>
        <v>243240839.38999999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v>24150326.079999998</v>
      </c>
      <c r="L51" s="12">
        <v>23163480.93</v>
      </c>
      <c r="M51" s="12">
        <v>3104047.69</v>
      </c>
      <c r="N51" s="12">
        <v>1567131.58</v>
      </c>
      <c r="O51" s="12">
        <f>+G51+F51+H51+I51+J51+K51+L51+M51+N51</f>
        <v>65244441.29999999</v>
      </c>
      <c r="Q51" s="13"/>
    </row>
    <row r="52" spans="1:17" ht="15" customHeight="1" outlineLevel="1">
      <c r="A52" s="1" t="s">
        <v>89</v>
      </c>
      <c r="B52" s="11" t="s">
        <v>90</v>
      </c>
      <c r="C52" s="12">
        <v>22747699</v>
      </c>
      <c r="D52" s="12">
        <v>36045475.109999999</v>
      </c>
      <c r="E52" s="12">
        <f t="shared" ref="E52:E59" si="21">+C52+D52</f>
        <v>58793174.109999999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v>655871.61</v>
      </c>
      <c r="L52" s="12">
        <v>1304691.8799999999</v>
      </c>
      <c r="M52" s="12">
        <v>2804095.79</v>
      </c>
      <c r="N52" s="12">
        <v>326172.96999999997</v>
      </c>
      <c r="O52" s="12">
        <f t="shared" ref="O52:O59" si="22">+G52+F52+H52+I52+J52+K52+L52+M52+N52</f>
        <v>12046874.819999998</v>
      </c>
      <c r="Q52" s="13"/>
    </row>
    <row r="53" spans="1:17" ht="15" customHeight="1" outlineLevel="1">
      <c r="A53" s="1" t="s">
        <v>91</v>
      </c>
      <c r="B53" s="11" t="s">
        <v>92</v>
      </c>
      <c r="C53" s="12">
        <v>13336681</v>
      </c>
      <c r="D53" s="12">
        <v>-2992393.2</v>
      </c>
      <c r="E53" s="12">
        <f t="shared" si="21"/>
        <v>10344287.800000001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v>15646.8</v>
      </c>
      <c r="L53" s="12">
        <v>1452344</v>
      </c>
      <c r="M53" s="12">
        <v>388102</v>
      </c>
      <c r="N53" s="12">
        <v>0</v>
      </c>
      <c r="O53" s="12">
        <f t="shared" si="22"/>
        <v>2018932.8</v>
      </c>
      <c r="Q53" s="13"/>
    </row>
    <row r="54" spans="1:17" ht="15" customHeight="1" outlineLevel="1">
      <c r="A54" s="1" t="s">
        <v>93</v>
      </c>
      <c r="B54" s="11" t="s">
        <v>94</v>
      </c>
      <c r="C54" s="12">
        <v>10740938</v>
      </c>
      <c r="D54" s="12">
        <v>7072471.0199999996</v>
      </c>
      <c r="E54" s="12">
        <f t="shared" si="21"/>
        <v>17813409.02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v>5133000</v>
      </c>
      <c r="L54" s="12">
        <v>0</v>
      </c>
      <c r="M54" s="12">
        <v>0</v>
      </c>
      <c r="N54" s="12">
        <v>0</v>
      </c>
      <c r="O54" s="12">
        <f t="shared" si="22"/>
        <v>8758000</v>
      </c>
      <c r="Q54" s="13"/>
    </row>
    <row r="55" spans="1:17" ht="15" customHeight="1" outlineLevel="1">
      <c r="A55" s="1" t="s">
        <v>95</v>
      </c>
      <c r="B55" s="11" t="s">
        <v>96</v>
      </c>
      <c r="C55" s="12">
        <v>55948966</v>
      </c>
      <c r="D55" s="12">
        <v>46040995.969999999</v>
      </c>
      <c r="E55" s="12">
        <f t="shared" si="21"/>
        <v>101989961.97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v>949924</v>
      </c>
      <c r="L55" s="12">
        <v>1592605.6</v>
      </c>
      <c r="M55" s="12">
        <v>6165867.4000000004</v>
      </c>
      <c r="N55" s="12">
        <v>1836831.34</v>
      </c>
      <c r="O55" s="12">
        <f t="shared" si="22"/>
        <v>23625877.43</v>
      </c>
      <c r="Q55" s="13"/>
    </row>
    <row r="56" spans="1:17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21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v>78759.48</v>
      </c>
      <c r="L56" s="12">
        <v>4352896.96</v>
      </c>
      <c r="M56" s="12">
        <v>8051787.4199999999</v>
      </c>
      <c r="N56" s="12">
        <v>704724.24</v>
      </c>
      <c r="O56" s="12">
        <f t="shared" si="22"/>
        <v>20450527.080000002</v>
      </c>
      <c r="Q56" s="13"/>
    </row>
    <row r="57" spans="1:17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1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f t="shared" si="22"/>
        <v>0</v>
      </c>
      <c r="Q57" s="13"/>
    </row>
    <row r="58" spans="1:17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1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f t="shared" si="22"/>
        <v>4042976.03</v>
      </c>
      <c r="Q58" s="13"/>
    </row>
    <row r="59" spans="1:17" ht="15" customHeight="1" outlineLevel="1">
      <c r="A59" s="1" t="s">
        <v>103</v>
      </c>
      <c r="B59" s="11" t="s">
        <v>104</v>
      </c>
      <c r="C59" s="12">
        <v>268290</v>
      </c>
      <c r="D59" s="12">
        <v>2429484</v>
      </c>
      <c r="E59" s="12">
        <f t="shared" si="21"/>
        <v>2697774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v>0</v>
      </c>
      <c r="L59" s="12">
        <v>78352</v>
      </c>
      <c r="M59" s="12">
        <v>0</v>
      </c>
      <c r="N59" s="12">
        <v>0</v>
      </c>
      <c r="O59" s="12">
        <f t="shared" si="22"/>
        <v>228266.29</v>
      </c>
      <c r="Q59" s="13"/>
    </row>
    <row r="60" spans="1:17" ht="15" customHeight="1">
      <c r="B60" s="8" t="s">
        <v>105</v>
      </c>
      <c r="C60" s="9">
        <f t="shared" ref="C60:E60" si="23">SUM(C61:C64)</f>
        <v>175210000</v>
      </c>
      <c r="D60" s="9">
        <f t="shared" si="23"/>
        <v>245268075.36000001</v>
      </c>
      <c r="E60" s="9">
        <f t="shared" si="23"/>
        <v>420478075.35999995</v>
      </c>
      <c r="F60" s="9">
        <f t="shared" ref="F60:N60" si="24">SUM(F61:F64)</f>
        <v>0</v>
      </c>
      <c r="G60" s="9">
        <f t="shared" si="24"/>
        <v>5207957.08</v>
      </c>
      <c r="H60" s="9">
        <f t="shared" si="24"/>
        <v>4891351.12</v>
      </c>
      <c r="I60" s="9">
        <f t="shared" si="24"/>
        <v>12603260.379999999</v>
      </c>
      <c r="J60" s="9">
        <f t="shared" si="24"/>
        <v>9055390.9499999993</v>
      </c>
      <c r="K60" s="9">
        <f t="shared" si="24"/>
        <v>17821508.890000001</v>
      </c>
      <c r="L60" s="9">
        <f t="shared" si="24"/>
        <v>16592879.84</v>
      </c>
      <c r="M60" s="9">
        <f t="shared" si="24"/>
        <v>5885089.0200000005</v>
      </c>
      <c r="N60" s="9">
        <f t="shared" si="24"/>
        <v>2463048.4300000002</v>
      </c>
      <c r="O60" s="9">
        <f>+G60+F60+H60+I60+J60+K60+L60+M60+N60</f>
        <v>74520485.710000008</v>
      </c>
      <c r="Q60" s="10"/>
    </row>
    <row r="61" spans="1:17" ht="15" customHeight="1" outlineLevel="1">
      <c r="A61" s="1" t="s">
        <v>106</v>
      </c>
      <c r="B61" s="11" t="s">
        <v>107</v>
      </c>
      <c r="C61" s="12">
        <v>169710000</v>
      </c>
      <c r="D61" s="12">
        <v>231705087.65000001</v>
      </c>
      <c r="E61" s="12">
        <f>+C61+D61</f>
        <v>401415087.64999998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v>15855905.710000001</v>
      </c>
      <c r="L61" s="12">
        <v>16364220.859999999</v>
      </c>
      <c r="M61" s="12">
        <v>5632777.3200000003</v>
      </c>
      <c r="N61" s="12">
        <v>2463048.4300000002</v>
      </c>
      <c r="O61" s="12">
        <f>+G61+F61+H61+I61+J61+K61+L61+M61+N61</f>
        <v>71028560.569999993</v>
      </c>
      <c r="Q61" s="13"/>
    </row>
    <row r="62" spans="1:17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 t="shared" ref="E62:E64" si="25"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v>1965603.18</v>
      </c>
      <c r="L62" s="12">
        <v>228658.98</v>
      </c>
      <c r="M62" s="12">
        <v>252311.7</v>
      </c>
      <c r="N62" s="12">
        <v>0</v>
      </c>
      <c r="O62" s="12">
        <f t="shared" ref="O62:O64" si="26">+G62+F62+H62+I62+J62+K62+L62+M62+N62</f>
        <v>3491925.14</v>
      </c>
    </row>
    <row r="63" spans="1:17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si="25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f t="shared" si="26"/>
        <v>0</v>
      </c>
    </row>
    <row r="64" spans="1:17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f t="shared" si="26"/>
        <v>0</v>
      </c>
    </row>
    <row r="65" spans="1:17" ht="15" customHeight="1">
      <c r="B65" s="14" t="s">
        <v>114</v>
      </c>
      <c r="C65" s="9">
        <f t="shared" ref="C65:E65" si="27">SUM(C66:C70)</f>
        <v>0</v>
      </c>
      <c r="D65" s="9">
        <f t="shared" si="27"/>
        <v>0</v>
      </c>
      <c r="E65" s="9">
        <f t="shared" si="27"/>
        <v>0</v>
      </c>
      <c r="F65" s="9">
        <f t="shared" ref="F65:N65" si="28">SUM(F66:F70)</f>
        <v>0</v>
      </c>
      <c r="G65" s="9">
        <f t="shared" si="28"/>
        <v>0</v>
      </c>
      <c r="H65" s="9">
        <f t="shared" si="28"/>
        <v>0</v>
      </c>
      <c r="I65" s="9">
        <f t="shared" si="28"/>
        <v>0</v>
      </c>
      <c r="J65" s="9">
        <f t="shared" si="28"/>
        <v>0</v>
      </c>
      <c r="K65" s="9">
        <f t="shared" si="28"/>
        <v>0</v>
      </c>
      <c r="L65" s="9">
        <f t="shared" si="28"/>
        <v>0</v>
      </c>
      <c r="M65" s="9">
        <f t="shared" si="28"/>
        <v>0</v>
      </c>
      <c r="N65" s="9">
        <f t="shared" si="28"/>
        <v>0</v>
      </c>
      <c r="O65" s="9">
        <f>+F65+G65+K65+L65+M65+N65</f>
        <v>0</v>
      </c>
    </row>
    <row r="66" spans="1:17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f>+G66+L66</f>
        <v>0</v>
      </c>
    </row>
    <row r="67" spans="1:17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f t="shared" ref="O67:O70" si="29">+G67+L67</f>
        <v>0</v>
      </c>
    </row>
    <row r="68" spans="1:17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f t="shared" si="29"/>
        <v>0</v>
      </c>
    </row>
    <row r="69" spans="1:17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f t="shared" si="29"/>
        <v>0</v>
      </c>
    </row>
    <row r="70" spans="1:17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f t="shared" si="29"/>
        <v>0</v>
      </c>
    </row>
    <row r="71" spans="1:17" ht="15" customHeight="1">
      <c r="B71" s="14" t="s">
        <v>125</v>
      </c>
      <c r="C71" s="9">
        <f t="shared" ref="C71:E71" si="30">SUM(C72:C75)</f>
        <v>0</v>
      </c>
      <c r="D71" s="9">
        <f t="shared" si="30"/>
        <v>0</v>
      </c>
      <c r="E71" s="9">
        <f t="shared" si="30"/>
        <v>0</v>
      </c>
      <c r="F71" s="9">
        <f t="shared" ref="F71:N71" si="31">SUM(F72:F75)</f>
        <v>0</v>
      </c>
      <c r="G71" s="9">
        <f t="shared" si="31"/>
        <v>0</v>
      </c>
      <c r="H71" s="9">
        <f t="shared" si="31"/>
        <v>0</v>
      </c>
      <c r="I71" s="9">
        <f t="shared" si="31"/>
        <v>0</v>
      </c>
      <c r="J71" s="9">
        <f t="shared" si="31"/>
        <v>0</v>
      </c>
      <c r="K71" s="9">
        <f t="shared" si="31"/>
        <v>0</v>
      </c>
      <c r="L71" s="9">
        <f t="shared" si="31"/>
        <v>0</v>
      </c>
      <c r="M71" s="9">
        <f t="shared" si="31"/>
        <v>0</v>
      </c>
      <c r="N71" s="9">
        <f t="shared" si="31"/>
        <v>0</v>
      </c>
      <c r="O71" s="9">
        <f>+F71+G71+K71+L71+M71+N71</f>
        <v>0</v>
      </c>
    </row>
    <row r="72" spans="1:17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>+G72+F72</f>
        <v>0</v>
      </c>
    </row>
    <row r="73" spans="1:17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>+G73+F73</f>
        <v>0</v>
      </c>
    </row>
    <row r="74" spans="1:17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f>+G74+F74</f>
        <v>0</v>
      </c>
    </row>
    <row r="75" spans="1:17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f>+G75+F75</f>
        <v>0</v>
      </c>
    </row>
    <row r="76" spans="1:17">
      <c r="B76" s="15" t="s">
        <v>134</v>
      </c>
      <c r="C76" s="16">
        <f t="shared" ref="C76:E76" si="32">C60+C50+C33+C23+C42+C13+C7+C65+C71</f>
        <v>11182324484</v>
      </c>
      <c r="D76" s="16">
        <f t="shared" si="32"/>
        <v>1500000000</v>
      </c>
      <c r="E76" s="16">
        <f t="shared" si="32"/>
        <v>12682324484</v>
      </c>
      <c r="F76" s="16">
        <f t="shared" ref="F76:J76" si="33">F60+F50+F33+F23+F42+F13+F7+F65+F71</f>
        <v>484485193.49000001</v>
      </c>
      <c r="G76" s="16">
        <f t="shared" si="33"/>
        <v>604876392.89999998</v>
      </c>
      <c r="H76" s="16">
        <f t="shared" si="33"/>
        <v>686487731.28999996</v>
      </c>
      <c r="I76" s="16">
        <f t="shared" si="33"/>
        <v>626394104.71000004</v>
      </c>
      <c r="J76" s="16">
        <f t="shared" si="33"/>
        <v>1008496900.3800001</v>
      </c>
      <c r="K76" s="16">
        <f>K60+K50+K33+K23+K42+K13+K7+K65+K71</f>
        <v>791367369.63999999</v>
      </c>
      <c r="L76" s="16">
        <f>L60+L50+L33+L23+L42+L13+L7+L65+L71</f>
        <v>681547728</v>
      </c>
      <c r="M76" s="16">
        <f>M60+M50+M33+M23+M42+M13+M7+M65+M71</f>
        <v>659612945.62</v>
      </c>
      <c r="N76" s="16">
        <f>N60+N50+N33+N23+N42+N13+N7+N65+N71</f>
        <v>592959362.54999995</v>
      </c>
      <c r="O76" s="23">
        <f>+F76+G76+H76+I76+J76+K76+L76+M76+N76</f>
        <v>6136227728.5799999</v>
      </c>
      <c r="Q76" s="17"/>
    </row>
    <row r="77" spans="1:17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9">
        <f t="shared" ref="O77:O85" si="34">SUM(F77:F77)</f>
        <v>0</v>
      </c>
    </row>
    <row r="78" spans="1:17" outlineLevel="2">
      <c r="B78" s="19" t="s">
        <v>136</v>
      </c>
      <c r="C78" s="20">
        <f t="shared" ref="C78:F78" si="35">C79+C80</f>
        <v>0</v>
      </c>
      <c r="D78" s="20">
        <f t="shared" ref="D78:E78" si="36">D79+D80</f>
        <v>0</v>
      </c>
      <c r="E78" s="20">
        <f t="shared" si="36"/>
        <v>0</v>
      </c>
      <c r="F78" s="20">
        <f t="shared" si="35"/>
        <v>0</v>
      </c>
      <c r="G78" s="20">
        <f t="shared" ref="G78:H78" si="37">G79+G80</f>
        <v>0</v>
      </c>
      <c r="H78" s="20">
        <f t="shared" si="37"/>
        <v>0</v>
      </c>
      <c r="I78" s="20">
        <f t="shared" ref="I78:J78" si="38">I79+I80</f>
        <v>0</v>
      </c>
      <c r="J78" s="20">
        <f t="shared" si="38"/>
        <v>0</v>
      </c>
      <c r="K78" s="20">
        <f>K79+K80</f>
        <v>0</v>
      </c>
      <c r="L78" s="20">
        <f>L79+L80</f>
        <v>0</v>
      </c>
      <c r="M78" s="20">
        <f>M79+M80</f>
        <v>0</v>
      </c>
      <c r="N78" s="20">
        <f>N79+N80</f>
        <v>0</v>
      </c>
      <c r="O78" s="9">
        <f t="shared" si="34"/>
        <v>0</v>
      </c>
    </row>
    <row r="79" spans="1:17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34"/>
        <v>0</v>
      </c>
    </row>
    <row r="80" spans="1:17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f t="shared" si="34"/>
        <v>0</v>
      </c>
    </row>
    <row r="81" spans="1:15" outlineLevel="2">
      <c r="B81" s="19" t="s">
        <v>141</v>
      </c>
      <c r="C81" s="20">
        <f t="shared" ref="C81:F81" si="39">C82+C83</f>
        <v>0</v>
      </c>
      <c r="D81" s="20">
        <f t="shared" ref="D81:E81" si="40">D82+D83</f>
        <v>0</v>
      </c>
      <c r="E81" s="20">
        <f t="shared" si="40"/>
        <v>0</v>
      </c>
      <c r="F81" s="20">
        <f t="shared" si="39"/>
        <v>0</v>
      </c>
      <c r="G81" s="20">
        <f t="shared" ref="G81:H81" si="41">G82+G83</f>
        <v>0</v>
      </c>
      <c r="H81" s="20">
        <f t="shared" si="41"/>
        <v>0</v>
      </c>
      <c r="I81" s="20">
        <f t="shared" ref="I81:N81" si="42">I82+I83</f>
        <v>0</v>
      </c>
      <c r="J81" s="20">
        <f t="shared" si="42"/>
        <v>0</v>
      </c>
      <c r="K81" s="20">
        <f t="shared" si="42"/>
        <v>0</v>
      </c>
      <c r="L81" s="20">
        <f t="shared" si="42"/>
        <v>0</v>
      </c>
      <c r="M81" s="20">
        <f t="shared" si="42"/>
        <v>0</v>
      </c>
      <c r="N81" s="20">
        <f t="shared" si="42"/>
        <v>0</v>
      </c>
      <c r="O81" s="9">
        <f t="shared" si="34"/>
        <v>0</v>
      </c>
    </row>
    <row r="82" spans="1:15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34"/>
        <v>0</v>
      </c>
    </row>
    <row r="83" spans="1:15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34"/>
        <v>0</v>
      </c>
    </row>
    <row r="84" spans="1:15" outlineLevel="2">
      <c r="B84" s="19" t="s">
        <v>146</v>
      </c>
      <c r="C84" s="21">
        <f t="shared" ref="C84:N84" si="43">C85</f>
        <v>0</v>
      </c>
      <c r="D84" s="21">
        <f t="shared" si="43"/>
        <v>0</v>
      </c>
      <c r="E84" s="21">
        <f t="shared" si="43"/>
        <v>0</v>
      </c>
      <c r="F84" s="21">
        <f t="shared" si="43"/>
        <v>0</v>
      </c>
      <c r="G84" s="21">
        <f t="shared" si="43"/>
        <v>0</v>
      </c>
      <c r="H84" s="21">
        <f t="shared" si="43"/>
        <v>0</v>
      </c>
      <c r="I84" s="21">
        <f t="shared" si="43"/>
        <v>0</v>
      </c>
      <c r="J84" s="21">
        <f t="shared" si="43"/>
        <v>0</v>
      </c>
      <c r="K84" s="21">
        <f t="shared" si="43"/>
        <v>0</v>
      </c>
      <c r="L84" s="21">
        <f t="shared" si="43"/>
        <v>0</v>
      </c>
      <c r="M84" s="21">
        <f t="shared" si="43"/>
        <v>0</v>
      </c>
      <c r="N84" s="21">
        <f t="shared" si="43"/>
        <v>0</v>
      </c>
      <c r="O84" s="9">
        <f t="shared" si="34"/>
        <v>0</v>
      </c>
    </row>
    <row r="85" spans="1:15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34"/>
        <v>0</v>
      </c>
    </row>
    <row r="86" spans="1:15" outlineLevel="2">
      <c r="B86" s="22" t="s">
        <v>149</v>
      </c>
      <c r="C86" s="23">
        <f t="shared" ref="C86:E86" si="44">C77</f>
        <v>0</v>
      </c>
      <c r="D86" s="23">
        <f t="shared" si="44"/>
        <v>0</v>
      </c>
      <c r="E86" s="23">
        <f t="shared" si="44"/>
        <v>0</v>
      </c>
      <c r="F86" s="23">
        <f>F77</f>
        <v>0</v>
      </c>
      <c r="G86" s="23">
        <f t="shared" ref="G86:N86" si="45">G77</f>
        <v>0</v>
      </c>
      <c r="H86" s="23">
        <f t="shared" si="45"/>
        <v>0</v>
      </c>
      <c r="I86" s="23">
        <f t="shared" si="45"/>
        <v>0</v>
      </c>
      <c r="J86" s="23">
        <f t="shared" si="45"/>
        <v>0</v>
      </c>
      <c r="K86" s="23">
        <f t="shared" si="45"/>
        <v>0</v>
      </c>
      <c r="L86" s="23">
        <f t="shared" si="45"/>
        <v>0</v>
      </c>
      <c r="M86" s="23">
        <f t="shared" si="45"/>
        <v>0</v>
      </c>
      <c r="N86" s="23">
        <f t="shared" si="45"/>
        <v>0</v>
      </c>
      <c r="O86" s="23">
        <f>O77</f>
        <v>0</v>
      </c>
    </row>
    <row r="88" spans="1:15" ht="16.5">
      <c r="B88" s="24" t="s">
        <v>150</v>
      </c>
      <c r="C88" s="25">
        <f>C86+C76</f>
        <v>11182324484</v>
      </c>
      <c r="D88" s="25">
        <f t="shared" ref="D88:E88" si="46">D86+D76</f>
        <v>1500000000</v>
      </c>
      <c r="E88" s="25">
        <f t="shared" si="46"/>
        <v>12682324484</v>
      </c>
      <c r="F88" s="25">
        <f t="shared" ref="F88:I88" si="47">F86+F76</f>
        <v>484485193.49000001</v>
      </c>
      <c r="G88" s="25">
        <f t="shared" si="47"/>
        <v>604876392.89999998</v>
      </c>
      <c r="H88" s="25">
        <f t="shared" si="47"/>
        <v>686487731.28999996</v>
      </c>
      <c r="I88" s="25">
        <f t="shared" si="47"/>
        <v>626394104.71000004</v>
      </c>
      <c r="J88" s="25">
        <f t="shared" ref="J88:O88" si="48">J86+J76</f>
        <v>1008496900.3800001</v>
      </c>
      <c r="K88" s="25">
        <f t="shared" si="48"/>
        <v>791367369.63999999</v>
      </c>
      <c r="L88" s="25">
        <f t="shared" si="48"/>
        <v>681547728</v>
      </c>
      <c r="M88" s="25">
        <f t="shared" si="48"/>
        <v>659612945.62</v>
      </c>
      <c r="N88" s="25">
        <f t="shared" si="48"/>
        <v>592959362.54999995</v>
      </c>
      <c r="O88" s="25">
        <f t="shared" si="48"/>
        <v>6136227728.5799999</v>
      </c>
    </row>
    <row r="89" spans="1:15" s="27" customFormat="1">
      <c r="A89" s="1"/>
      <c r="B89" s="26" t="s">
        <v>151</v>
      </c>
      <c r="C89" s="26"/>
      <c r="D89" s="26"/>
      <c r="E89" s="26"/>
    </row>
    <row r="90" spans="1:15" s="27" customFormat="1">
      <c r="A90" s="1"/>
      <c r="B90" s="34" t="s">
        <v>172</v>
      </c>
      <c r="C90" s="26"/>
      <c r="D90" s="26"/>
      <c r="E90" s="26"/>
    </row>
    <row r="91" spans="1:15" s="27" customFormat="1">
      <c r="A91" s="1"/>
      <c r="B91" s="28" t="s">
        <v>152</v>
      </c>
      <c r="C91" s="28"/>
      <c r="O91" s="29"/>
    </row>
    <row r="92" spans="1:15" s="27" customFormat="1" ht="27.75" customHeight="1">
      <c r="A92" s="1"/>
      <c r="B92" s="30" t="s">
        <v>153</v>
      </c>
      <c r="C92" s="28"/>
    </row>
    <row r="93" spans="1:15" s="27" customFormat="1" ht="40.5">
      <c r="A93" s="1"/>
      <c r="B93" s="35" t="s">
        <v>161</v>
      </c>
    </row>
    <row r="94" spans="1:15" s="27" customFormat="1" ht="54">
      <c r="A94" s="1"/>
      <c r="B94" s="35" t="s">
        <v>162</v>
      </c>
      <c r="D94" s="37"/>
      <c r="E94" s="37"/>
      <c r="G94" s="37"/>
      <c r="H94" s="37"/>
      <c r="J94" s="37"/>
      <c r="K94" s="37"/>
    </row>
    <row r="95" spans="1:15" s="27" customFormat="1" ht="16.5">
      <c r="A95" s="1"/>
      <c r="B95" s="28" t="s">
        <v>154</v>
      </c>
      <c r="C95" s="28"/>
      <c r="D95" s="38"/>
      <c r="E95" s="38"/>
      <c r="G95" s="39"/>
      <c r="H95" s="39"/>
      <c r="J95" s="38"/>
      <c r="K95" s="38"/>
    </row>
    <row r="96" spans="1:15" s="27" customFormat="1" ht="27.75">
      <c r="A96" s="1"/>
      <c r="B96" s="30" t="s">
        <v>155</v>
      </c>
      <c r="C96" s="28"/>
      <c r="D96" s="38"/>
      <c r="E96" s="38"/>
      <c r="G96" s="38"/>
      <c r="H96" s="38"/>
      <c r="J96" s="38"/>
      <c r="K96" s="38"/>
    </row>
    <row r="97" spans="1:15" s="27" customFormat="1">
      <c r="A97" s="1"/>
      <c r="B97" s="28" t="s">
        <v>156</v>
      </c>
      <c r="C97" s="28"/>
      <c r="D97" s="28"/>
      <c r="E97" s="28"/>
    </row>
    <row r="98" spans="1:15">
      <c r="B98" s="36"/>
      <c r="C98" s="36"/>
      <c r="D98" s="36"/>
      <c r="E98" s="36"/>
      <c r="F98" s="36"/>
      <c r="G98" s="31"/>
      <c r="H98" s="31"/>
      <c r="I98" s="31"/>
      <c r="J98" s="31"/>
      <c r="K98" s="31"/>
      <c r="L98" s="31"/>
      <c r="M98" s="31"/>
      <c r="N98" s="31"/>
      <c r="O98" s="31"/>
    </row>
    <row r="99" spans="1:15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</sheetData>
  <mergeCells count="14">
    <mergeCell ref="B1:O1"/>
    <mergeCell ref="B2:O2"/>
    <mergeCell ref="B3:O3"/>
    <mergeCell ref="B4:O4"/>
    <mergeCell ref="B98:F98"/>
    <mergeCell ref="J94:K94"/>
    <mergeCell ref="G94:H94"/>
    <mergeCell ref="D94:E94"/>
    <mergeCell ref="D95:E95"/>
    <mergeCell ref="D96:E96"/>
    <mergeCell ref="G95:H95"/>
    <mergeCell ref="G96:H96"/>
    <mergeCell ref="J95:K95"/>
    <mergeCell ref="J96:K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48" orientation="landscape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 De Jesus</cp:lastModifiedBy>
  <cp:lastPrinted>2024-10-01T19:18:23Z</cp:lastPrinted>
  <dcterms:created xsi:type="dcterms:W3CDTF">2022-03-09T15:01:24Z</dcterms:created>
  <dcterms:modified xsi:type="dcterms:W3CDTF">2024-10-03T13:48:43Z</dcterms:modified>
</cp:coreProperties>
</file>