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ipido-my.sharepoint.com/personal/bertilia_rodriguez_inaipi_gob_do/Documents/Documents/PRESUPUESTO 2024/EJECUCION MENSUAL 2024/"/>
    </mc:Choice>
  </mc:AlternateContent>
  <xr:revisionPtr revIDLastSave="0" documentId="8_{22646D18-29F6-46D0-B523-7E587FD6E9F6}" xr6:coauthVersionLast="47" xr6:coauthVersionMax="47" xr10:uidLastSave="{00000000-0000-0000-0000-000000000000}"/>
  <bookViews>
    <workbookView xWindow="-120" yWindow="-120" windowWidth="29040" windowHeight="15840" xr2:uid="{17B3892A-348D-4B75-9701-FAEA79BE0207}"/>
  </bookViews>
  <sheets>
    <sheet name="Plantilla Ejecucion" sheetId="1" r:id="rId1"/>
  </sheets>
  <definedNames>
    <definedName name="_xlnm.Print_Area" localSheetId="0">'Plantilla Ejecucion'!$B$1:$S$101</definedName>
    <definedName name="_xlnm.Print_Titles" localSheetId="0">'Plantilla Ejecucion'!$5:$5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S62" i="1" l="1"/>
  <c r="S63" i="1"/>
  <c r="S64" i="1"/>
  <c r="S61" i="1"/>
  <c r="S60" i="1"/>
  <c r="S52" i="1"/>
  <c r="F52" i="1" s="1"/>
  <c r="S53" i="1"/>
  <c r="S54" i="1"/>
  <c r="S55" i="1"/>
  <c r="S56" i="1"/>
  <c r="S57" i="1"/>
  <c r="S58" i="1"/>
  <c r="S59" i="1"/>
  <c r="S51" i="1"/>
  <c r="S43" i="1"/>
  <c r="S25" i="1"/>
  <c r="F25" i="1" s="1"/>
  <c r="S26" i="1"/>
  <c r="S27" i="1"/>
  <c r="F27" i="1" s="1"/>
  <c r="S28" i="1"/>
  <c r="S29" i="1"/>
  <c r="S30" i="1"/>
  <c r="F30" i="1" s="1"/>
  <c r="S31" i="1"/>
  <c r="F31" i="1" s="1"/>
  <c r="S32" i="1"/>
  <c r="S24" i="1"/>
  <c r="S15" i="1"/>
  <c r="S16" i="1"/>
  <c r="S17" i="1"/>
  <c r="S18" i="1"/>
  <c r="F18" i="1" s="1"/>
  <c r="S19" i="1"/>
  <c r="S20" i="1"/>
  <c r="F20" i="1" s="1"/>
  <c r="S21" i="1"/>
  <c r="S22" i="1"/>
  <c r="S14" i="1"/>
  <c r="F14" i="1" s="1"/>
  <c r="S9" i="1"/>
  <c r="F9" i="1" s="1"/>
  <c r="S10" i="1"/>
  <c r="S11" i="1"/>
  <c r="F11" i="1" s="1"/>
  <c r="S12" i="1"/>
  <c r="S8" i="1"/>
  <c r="R86" i="1"/>
  <c r="R84" i="1"/>
  <c r="R81" i="1"/>
  <c r="R78" i="1"/>
  <c r="R60" i="1"/>
  <c r="R50" i="1"/>
  <c r="S50" i="1" s="1"/>
  <c r="R42" i="1"/>
  <c r="S42" i="1" s="1"/>
  <c r="R23" i="1"/>
  <c r="S23" i="1" s="1"/>
  <c r="R13" i="1"/>
  <c r="S13" i="1" s="1"/>
  <c r="R7" i="1"/>
  <c r="S7" i="1" s="1"/>
  <c r="F86" i="1"/>
  <c r="F84" i="1"/>
  <c r="F81" i="1"/>
  <c r="F78" i="1"/>
  <c r="Q86" i="1"/>
  <c r="Q84" i="1"/>
  <c r="Q81" i="1"/>
  <c r="Q78" i="1"/>
  <c r="Q71" i="1"/>
  <c r="Q65" i="1"/>
  <c r="Q60" i="1"/>
  <c r="Q50" i="1"/>
  <c r="Q42" i="1"/>
  <c r="Q33" i="1"/>
  <c r="Q23" i="1"/>
  <c r="Q13" i="1"/>
  <c r="Q7" i="1"/>
  <c r="E43" i="1"/>
  <c r="E15" i="1"/>
  <c r="E16" i="1"/>
  <c r="E17" i="1"/>
  <c r="F17" i="1" s="1"/>
  <c r="E18" i="1"/>
  <c r="E19" i="1"/>
  <c r="E20" i="1"/>
  <c r="E21" i="1"/>
  <c r="E22" i="1"/>
  <c r="E9" i="1"/>
  <c r="E10" i="1"/>
  <c r="E11" i="1"/>
  <c r="E12" i="1"/>
  <c r="E8" i="1"/>
  <c r="E62" i="1"/>
  <c r="F62" i="1" s="1"/>
  <c r="E52" i="1"/>
  <c r="E53" i="1"/>
  <c r="F53" i="1" s="1"/>
  <c r="E54" i="1"/>
  <c r="E55" i="1"/>
  <c r="E56" i="1"/>
  <c r="E57" i="1"/>
  <c r="F57" i="1" s="1"/>
  <c r="E58" i="1"/>
  <c r="F58" i="1" s="1"/>
  <c r="E59" i="1"/>
  <c r="E25" i="1"/>
  <c r="E26" i="1"/>
  <c r="E27" i="1"/>
  <c r="E28" i="1"/>
  <c r="E29" i="1"/>
  <c r="E30" i="1"/>
  <c r="E31" i="1"/>
  <c r="E32" i="1"/>
  <c r="F32" i="1" s="1"/>
  <c r="E14" i="1"/>
  <c r="F59" i="1" l="1"/>
  <c r="F56" i="1"/>
  <c r="F55" i="1"/>
  <c r="F28" i="1"/>
  <c r="F22" i="1"/>
  <c r="R76" i="1"/>
  <c r="F8" i="1"/>
  <c r="F54" i="1"/>
  <c r="F29" i="1"/>
  <c r="F26" i="1"/>
  <c r="F19" i="1"/>
  <c r="F16" i="1"/>
  <c r="F15" i="1"/>
  <c r="F21" i="1"/>
  <c r="F12" i="1"/>
  <c r="F10" i="1"/>
  <c r="R6" i="1"/>
  <c r="S6" i="1" s="1"/>
  <c r="E13" i="1"/>
  <c r="Q76" i="1"/>
  <c r="Q88" i="1" s="1"/>
  <c r="Q6" i="1"/>
  <c r="E7" i="1"/>
  <c r="D7" i="1"/>
  <c r="P86" i="1"/>
  <c r="P84" i="1"/>
  <c r="P81" i="1"/>
  <c r="P78" i="1"/>
  <c r="P71" i="1"/>
  <c r="P65" i="1"/>
  <c r="P60" i="1"/>
  <c r="P50" i="1"/>
  <c r="P42" i="1"/>
  <c r="P33" i="1"/>
  <c r="P23" i="1"/>
  <c r="P13" i="1"/>
  <c r="P7" i="1"/>
  <c r="F43" i="1"/>
  <c r="O86" i="1"/>
  <c r="O84" i="1"/>
  <c r="O81" i="1"/>
  <c r="O78" i="1"/>
  <c r="O71" i="1"/>
  <c r="O65" i="1"/>
  <c r="O60" i="1"/>
  <c r="O50" i="1"/>
  <c r="O42" i="1"/>
  <c r="O33" i="1"/>
  <c r="O23" i="1"/>
  <c r="O13" i="1"/>
  <c r="O7" i="1"/>
  <c r="N7" i="1"/>
  <c r="N86" i="1"/>
  <c r="N84" i="1"/>
  <c r="N81" i="1"/>
  <c r="N78" i="1"/>
  <c r="N71" i="1"/>
  <c r="N65" i="1"/>
  <c r="N60" i="1"/>
  <c r="N50" i="1"/>
  <c r="N42" i="1"/>
  <c r="N33" i="1"/>
  <c r="N23" i="1"/>
  <c r="N13" i="1"/>
  <c r="S76" i="1" l="1"/>
  <c r="R88" i="1"/>
  <c r="P76" i="1"/>
  <c r="P6" i="1"/>
  <c r="O76" i="1"/>
  <c r="O6" i="1"/>
  <c r="N6" i="1"/>
  <c r="N76" i="1"/>
  <c r="M86" i="1"/>
  <c r="M84" i="1"/>
  <c r="M81" i="1"/>
  <c r="M78" i="1"/>
  <c r="M71" i="1"/>
  <c r="S67" i="1"/>
  <c r="F67" i="1" s="1"/>
  <c r="S68" i="1"/>
  <c r="F68" i="1" s="1"/>
  <c r="S69" i="1"/>
  <c r="F69" i="1" s="1"/>
  <c r="S70" i="1"/>
  <c r="F70" i="1" s="1"/>
  <c r="S66" i="1"/>
  <c r="F66" i="1" s="1"/>
  <c r="M65" i="1"/>
  <c r="M60" i="1"/>
  <c r="M50" i="1"/>
  <c r="M42" i="1"/>
  <c r="M33" i="1"/>
  <c r="M23" i="1"/>
  <c r="M13" i="1"/>
  <c r="M7" i="1"/>
  <c r="L7" i="1"/>
  <c r="L42" i="1"/>
  <c r="P88" i="1" l="1"/>
  <c r="O88" i="1"/>
  <c r="N88" i="1"/>
  <c r="M6" i="1"/>
  <c r="M76" i="1"/>
  <c r="M88" i="1" s="1"/>
  <c r="L23" i="1"/>
  <c r="S77" i="1"/>
  <c r="L86" i="1"/>
  <c r="L84" i="1"/>
  <c r="L81" i="1"/>
  <c r="L78" i="1"/>
  <c r="L71" i="1"/>
  <c r="L65" i="1"/>
  <c r="L60" i="1"/>
  <c r="L50" i="1"/>
  <c r="L33" i="1"/>
  <c r="L13" i="1"/>
  <c r="K7" i="1"/>
  <c r="K23" i="1"/>
  <c r="S34" i="1"/>
  <c r="F34" i="1" s="1"/>
  <c r="K86" i="1"/>
  <c r="K84" i="1"/>
  <c r="K81" i="1"/>
  <c r="K78" i="1"/>
  <c r="K71" i="1"/>
  <c r="K65" i="1"/>
  <c r="K60" i="1"/>
  <c r="K50" i="1"/>
  <c r="K42" i="1"/>
  <c r="K33" i="1"/>
  <c r="K13" i="1"/>
  <c r="I13" i="1"/>
  <c r="J13" i="1"/>
  <c r="J86" i="1"/>
  <c r="J84" i="1"/>
  <c r="J81" i="1"/>
  <c r="J78" i="1"/>
  <c r="J71" i="1"/>
  <c r="J65" i="1"/>
  <c r="J60" i="1"/>
  <c r="J50" i="1"/>
  <c r="J42" i="1"/>
  <c r="J33" i="1"/>
  <c r="J23" i="1"/>
  <c r="J7" i="1"/>
  <c r="I71" i="1"/>
  <c r="I65" i="1"/>
  <c r="L6" i="1" l="1"/>
  <c r="L76" i="1"/>
  <c r="L88" i="1" s="1"/>
  <c r="K76" i="1"/>
  <c r="K88" i="1" s="1"/>
  <c r="K6" i="1"/>
  <c r="J76" i="1"/>
  <c r="J88" i="1" s="1"/>
  <c r="J6" i="1"/>
  <c r="E86" i="1"/>
  <c r="D86" i="1"/>
  <c r="E84" i="1"/>
  <c r="D84" i="1"/>
  <c r="E81" i="1"/>
  <c r="D81" i="1"/>
  <c r="E78" i="1"/>
  <c r="D78" i="1"/>
  <c r="E71" i="1"/>
  <c r="D71" i="1"/>
  <c r="E65" i="1"/>
  <c r="D65" i="1"/>
  <c r="E63" i="1"/>
  <c r="F63" i="1" s="1"/>
  <c r="E64" i="1"/>
  <c r="F64" i="1" s="1"/>
  <c r="E61" i="1"/>
  <c r="F61" i="1" s="1"/>
  <c r="D60" i="1"/>
  <c r="E51" i="1"/>
  <c r="F51" i="1" s="1"/>
  <c r="D50" i="1"/>
  <c r="I42" i="1"/>
  <c r="I33" i="1"/>
  <c r="D42" i="1"/>
  <c r="E33" i="1"/>
  <c r="D33" i="1"/>
  <c r="E24" i="1"/>
  <c r="F24" i="1" s="1"/>
  <c r="D23" i="1"/>
  <c r="D13" i="1"/>
  <c r="I86" i="1"/>
  <c r="H86" i="1"/>
  <c r="I84" i="1"/>
  <c r="H84" i="1"/>
  <c r="I81" i="1"/>
  <c r="H81" i="1"/>
  <c r="I78" i="1"/>
  <c r="H78" i="1"/>
  <c r="I60" i="1"/>
  <c r="I50" i="1"/>
  <c r="I23" i="1"/>
  <c r="I7" i="1"/>
  <c r="S75" i="1"/>
  <c r="F75" i="1" s="1"/>
  <c r="S74" i="1"/>
  <c r="F74" i="1" s="1"/>
  <c r="S73" i="1"/>
  <c r="F73" i="1" s="1"/>
  <c r="S72" i="1"/>
  <c r="F72" i="1" s="1"/>
  <c r="H71" i="1"/>
  <c r="H65" i="1"/>
  <c r="H60" i="1"/>
  <c r="H50" i="1"/>
  <c r="G50" i="1"/>
  <c r="H42" i="1"/>
  <c r="H33" i="1"/>
  <c r="H23" i="1"/>
  <c r="H13" i="1"/>
  <c r="H7" i="1"/>
  <c r="C7" i="1"/>
  <c r="C13" i="1"/>
  <c r="G86" i="1"/>
  <c r="C86" i="1"/>
  <c r="S85" i="1"/>
  <c r="G84" i="1"/>
  <c r="S84" i="1" s="1"/>
  <c r="C84" i="1"/>
  <c r="S83" i="1"/>
  <c r="S82" i="1"/>
  <c r="G81" i="1"/>
  <c r="S81" i="1" s="1"/>
  <c r="C81" i="1"/>
  <c r="S80" i="1"/>
  <c r="S79" i="1"/>
  <c r="G78" i="1"/>
  <c r="S78" i="1" s="1"/>
  <c r="C78" i="1"/>
  <c r="S86" i="1"/>
  <c r="G71" i="1"/>
  <c r="S71" i="1" s="1"/>
  <c r="C71" i="1"/>
  <c r="G65" i="1"/>
  <c r="S65" i="1" s="1"/>
  <c r="C65" i="1"/>
  <c r="G60" i="1"/>
  <c r="C60" i="1"/>
  <c r="C50" i="1"/>
  <c r="S49" i="1"/>
  <c r="F49" i="1" s="1"/>
  <c r="S48" i="1"/>
  <c r="F48" i="1" s="1"/>
  <c r="S47" i="1"/>
  <c r="F47" i="1" s="1"/>
  <c r="S46" i="1"/>
  <c r="F46" i="1" s="1"/>
  <c r="S45" i="1"/>
  <c r="F45" i="1" s="1"/>
  <c r="S44" i="1"/>
  <c r="F44" i="1" s="1"/>
  <c r="G42" i="1"/>
  <c r="C42" i="1"/>
  <c r="S41" i="1"/>
  <c r="F41" i="1" s="1"/>
  <c r="S40" i="1"/>
  <c r="F40" i="1" s="1"/>
  <c r="S39" i="1"/>
  <c r="F39" i="1" s="1"/>
  <c r="S38" i="1"/>
  <c r="F38" i="1" s="1"/>
  <c r="S37" i="1"/>
  <c r="F37" i="1" s="1"/>
  <c r="S36" i="1"/>
  <c r="F36" i="1" s="1"/>
  <c r="S35" i="1"/>
  <c r="F35" i="1" s="1"/>
  <c r="G33" i="1"/>
  <c r="C33" i="1"/>
  <c r="G23" i="1"/>
  <c r="C23" i="1"/>
  <c r="G13" i="1"/>
  <c r="G7" i="1"/>
  <c r="F65" i="1" l="1"/>
  <c r="F71" i="1"/>
  <c r="F7" i="1"/>
  <c r="F42" i="1"/>
  <c r="S33" i="1"/>
  <c r="F33" i="1" s="1"/>
  <c r="F13" i="1"/>
  <c r="D76" i="1"/>
  <c r="D88" i="1" s="1"/>
  <c r="E23" i="1"/>
  <c r="F23" i="1" s="1"/>
  <c r="I76" i="1"/>
  <c r="I88" i="1" s="1"/>
  <c r="E60" i="1"/>
  <c r="F60" i="1" s="1"/>
  <c r="E50" i="1"/>
  <c r="D6" i="1"/>
  <c r="I6" i="1"/>
  <c r="H76" i="1"/>
  <c r="H6" i="1"/>
  <c r="C6" i="1"/>
  <c r="G6" i="1"/>
  <c r="G76" i="1"/>
  <c r="C76" i="1"/>
  <c r="C88" i="1" s="1"/>
  <c r="F50" i="1" l="1"/>
  <c r="F76" i="1" s="1"/>
  <c r="F88" i="1" s="1"/>
  <c r="E6" i="1"/>
  <c r="S88" i="1"/>
  <c r="G88" i="1"/>
  <c r="E76" i="1"/>
  <c r="E88" i="1" s="1"/>
  <c r="H88" i="1"/>
</calcChain>
</file>

<file path=xl/sharedStrings.xml><?xml version="1.0" encoding="utf-8"?>
<sst xmlns="http://schemas.openxmlformats.org/spreadsheetml/2006/main" count="177" uniqueCount="177">
  <si>
    <t>(Valores en RD$)</t>
  </si>
  <si>
    <t>Detalle</t>
  </si>
  <si>
    <t>Enero</t>
  </si>
  <si>
    <t>Total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</si>
  <si>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</si>
  <si>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</si>
  <si>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</si>
  <si>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</si>
  <si>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</si>
  <si>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</si>
  <si>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</si>
  <si>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</si>
  <si>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</si>
  <si>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</si>
  <si>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</si>
  <si>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</si>
  <si>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</si>
  <si>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</si>
  <si>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</si>
  <si>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</si>
  <si>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</si>
  <si>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</si>
  <si>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</si>
  <si>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</si>
  <si>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</si>
  <si>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</si>
  <si>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</si>
  <si>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</si>
  <si>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</si>
  <si>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</si>
  <si>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</si>
  <si>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</si>
  <si>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</si>
  <si>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</si>
  <si>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</si>
  <si>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</si>
  <si>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</si>
  <si>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</si>
  <si>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</si>
  <si>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</si>
  <si>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</si>
  <si>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</si>
  <si>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</si>
  <si>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</si>
  <si>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</si>
  <si>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</si>
  <si>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</si>
  <si>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</si>
  <si>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</si>
  <si>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</si>
  <si>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</si>
  <si>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</si>
  <si>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</si>
  <si>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</si>
  <si>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</si>
  <si>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</si>
  <si>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</si>
  <si>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</si>
  <si>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</si>
  <si>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</si>
  <si>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</si>
  <si>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</si>
  <si>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</si>
  <si>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</si>
  <si>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</si>
  <si>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</si>
  <si>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</si>
  <si>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</si>
  <si>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</si>
  <si>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</si>
  <si>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</si>
  <si>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</si>
  <si>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</si>
  <si>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</si>
  <si>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</si>
  <si>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</si>
  <si>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</si>
  <si>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</si>
  <si>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</si>
  <si>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</si>
  <si>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</si>
  <si>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</si>
  <si>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</si>
  <si>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</si>
  <si>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</si>
  <si>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</si>
  <si>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</si>
  <si>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</si>
  <si>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</si>
  <si>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</si>
  <si>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</si>
  <si>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</si>
  <si>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</si>
  <si>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</si>
  <si>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</si>
  <si>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</si>
  <si>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</si>
  <si>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</si>
  <si>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</si>
  <si>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</si>
  <si>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</si>
  <si>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</si>
  <si>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</si>
  <si>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</si>
  <si>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</si>
  <si>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</si>
  <si>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</si>
  <si>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</si>
  <si>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</si>
  <si>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</si>
  <si>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</si>
  <si>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</si>
  <si>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</si>
  <si>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</si>
  <si>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</si>
  <si>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</si>
  <si>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</si>
  <si>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</si>
  <si>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</si>
  <si>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</si>
  <si>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</si>
  <si>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</si>
  <si>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</si>
  <si>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</si>
  <si>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</si>
  <si>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</si>
  <si>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</si>
  <si>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</si>
  <si>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</si>
  <si>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</si>
  <si>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</si>
  <si>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</si>
  <si>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</si>
  <si>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</si>
  <si>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</si>
  <si>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</si>
  <si>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</si>
  <si>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</si>
  <si>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</si>
  <si>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</si>
  <si>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</si>
  <si>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</si>
  <si>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</si>
  <si>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</si>
  <si>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</si>
  <si>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</si>
  <si>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</si>
  <si>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</si>
  <si>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</si>
  <si>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</si>
  <si>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</si>
  <si>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</si>
  <si>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</si>
  <si>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</si>
  <si>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</si>
  <si>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</si>
  <si>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</si>
  <si>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Ejecución de Gastos y Aplicaciones Financieras Capitulo 5188</t>
  </si>
  <si>
    <t>PRESUPUESTO VIGENTE</t>
  </si>
  <si>
    <t>AÑO 2024</t>
  </si>
  <si>
    <t>Febrero</t>
  </si>
  <si>
    <t xml:space="preserve">2. Presupuesto Modificado: Se refiere al presupuesto aprobado en caso de que el Congreso Nacional apruebe un presupuesto complementario. </t>
  </si>
  <si>
    <t>3-Total Devengado:Se refiere a la obligación de pago ejecutada que surgede la recepción de conformidad de obras, bienes y servicios oportunamente contratado, por haberse cumplido los requisitos administrativos dispuesto por el reglamento de la presente ley.</t>
  </si>
  <si>
    <t>Modificaciones</t>
  </si>
  <si>
    <t>PRESUPUESTO INICIAL</t>
  </si>
  <si>
    <t>Marzo</t>
  </si>
  <si>
    <t>Abril</t>
  </si>
  <si>
    <t xml:space="preserve">Mayo </t>
  </si>
  <si>
    <t xml:space="preserve">Junio </t>
  </si>
  <si>
    <t xml:space="preserve">Julio </t>
  </si>
  <si>
    <t xml:space="preserve">Agosto </t>
  </si>
  <si>
    <t xml:space="preserve">septiembre </t>
  </si>
  <si>
    <t>octubre</t>
  </si>
  <si>
    <t xml:space="preserve">noviembre </t>
  </si>
  <si>
    <t>Disponible</t>
  </si>
  <si>
    <t xml:space="preserve">diciembre </t>
  </si>
  <si>
    <t>Fecha de registro: hasta el 31 de diciembre 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</si>
</sst>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  <font>
      <sz val="8"/>
      <name val="Arial"/>
      <family val="2"/>
    </font>
    <font>
      <b/>
      <sz val="12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2" applyFont="1"/>
    <xf numFmtId="43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43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39" fontId="12" fillId="0" borderId="0" xfId="0" applyNumberFormat="1" applyFont="1"/>
    <xf numFmtId="0" fontId="12" fillId="0" borderId="0" xfId="0" applyFont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0" fontId="15" fillId="0" borderId="0" xfId="0" applyFont="1"/>
    <xf numFmtId="0" fontId="12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2" borderId="0" xfId="2" applyFont="1" applyFill="1" applyAlignment="1">
      <alignment horizontal="left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center" wrapText="1"/>
    </xf>
  </cellXfs>
  <cellStyles count="5">
    <cellStyle name="Millares" xfId="1" builtinId="3"/>
    <cellStyle name="Millares 2" xfId="4" xr:uid="{244B725D-BFA7-48CE-9451-386C2C568E68}"/>
    <cellStyle name="Normal" xfId="0" builtinId="0"/>
    <cellStyle name="Normal 2" xfId="2" xr:uid="{0C92A4BD-785B-4AB0-9F9C-15226F2B5574}"/>
    <cellStyle name="Normal 3" xfId="3" xr:uid="{71905B1B-7A33-4917-97C2-541F6A2A48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704850</xdr:colOff>
      <xdr:row>0</xdr:row>
      <xdr:rowOff>0</xdr:rowOff>
    </xdr:from>
    <xdr:to>
      <xdr:col>8</xdr:col>
      <xdr:colOff>1227455</xdr:colOff>
      <xdr:row>0</xdr:row>
      <xdr:rowOff>1264920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2600" y="0"/>
          <a:ext cx="3475355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262890</xdr:rowOff>
    </xdr:from>
    <xdr:to>
      <xdr:col>1</xdr:col>
      <xdr:colOff>1531620</xdr:colOff>
      <xdr:row>0</xdr:row>
      <xdr:rowOff>1032510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26289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1590674</xdr:colOff>
      <xdr:row>90</xdr:row>
      <xdr:rowOff>200024</xdr:rowOff>
    </xdr:from>
    <xdr:to>
      <xdr:col>8</xdr:col>
      <xdr:colOff>180975</xdr:colOff>
      <xdr:row>96</xdr:row>
      <xdr:rowOff>104774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9FF8473-901A-0960-CF65-3FD306E84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1149" y="19545299"/>
          <a:ext cx="8172451" cy="2219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44907-497D-4733-8C5A-C7FBD59D84B6}">
  <dimension ref="A1:AC111"/>
  <sheetViews>
    <sheetView tabSelected="1" topLeftCell="B1" zoomScaleNormal="100" zoomScaleSheetLayoutView="100" workbookViewId="0">
      <selection activeCell="F14" sqref="F14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3.85546875" style="1" customWidth="1"/>
    <col min="4" max="4" width="26.42578125" style="1" customWidth="1"/>
    <col min="5" max="6" width="24.5703125" style="1" customWidth="1"/>
    <col min="7" max="10" width="22.140625" style="1" customWidth="1"/>
    <col min="11" max="16" width="24.28515625" style="1" customWidth="1"/>
    <col min="17" max="18" width="25.7109375" style="1" customWidth="1"/>
    <col min="19" max="19" width="24" style="1" customWidth="1"/>
    <col min="20" max="20" width="20.85546875" style="1" customWidth="1"/>
    <col min="21" max="23" width="9.140625" style="1"/>
    <col min="24" max="24" width="11.5703125" style="2" bestFit="1" customWidth="1"/>
    <col min="25" max="16384" width="9.140625" style="1"/>
  </cols>
  <sheetData>
    <row r="1" spans="1:29" ht="102.6" customHeight="1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29" ht="19.5">
      <c r="B2" s="39" t="s">
        <v>157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29" ht="19.5">
      <c r="B3" s="40" t="s">
        <v>159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29">
      <c r="B4" s="41" t="s">
        <v>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31.5">
      <c r="B5" s="4" t="s">
        <v>1</v>
      </c>
      <c r="C5" s="5" t="s">
        <v>164</v>
      </c>
      <c r="D5" s="5" t="s">
        <v>163</v>
      </c>
      <c r="E5" s="5" t="s">
        <v>158</v>
      </c>
      <c r="F5" s="5" t="s">
        <v>174</v>
      </c>
      <c r="G5" s="4" t="s">
        <v>2</v>
      </c>
      <c r="H5" s="4" t="s">
        <v>160</v>
      </c>
      <c r="I5" s="4" t="s">
        <v>165</v>
      </c>
      <c r="J5" s="4" t="s">
        <v>166</v>
      </c>
      <c r="K5" s="4" t="s">
        <v>167</v>
      </c>
      <c r="L5" s="4" t="s">
        <v>168</v>
      </c>
      <c r="M5" s="4" t="s">
        <v>169</v>
      </c>
      <c r="N5" s="4" t="s">
        <v>170</v>
      </c>
      <c r="O5" s="4" t="s">
        <v>171</v>
      </c>
      <c r="P5" s="4" t="s">
        <v>172</v>
      </c>
      <c r="Q5" s="4" t="s">
        <v>173</v>
      </c>
      <c r="R5" s="4" t="s">
        <v>175</v>
      </c>
      <c r="S5" s="4" t="s">
        <v>3</v>
      </c>
    </row>
    <row r="6" spans="1:29">
      <c r="B6" s="6" t="s">
        <v>4</v>
      </c>
      <c r="C6" s="9">
        <f>+C7+C13+C23+C33+C42+C50+C60+C65+C71</f>
        <v>11182324484</v>
      </c>
      <c r="D6" s="9">
        <f t="shared" ref="D6" si="0">+D7+D13+D23+D33+D42+D50+D60+D65+D71</f>
        <v>1500000000</v>
      </c>
      <c r="E6" s="9">
        <f>+E7+E13+E23+E33+E42+E50+E60+E65+E71</f>
        <v>12682324484.000002</v>
      </c>
      <c r="F6" s="9">
        <f>E6-S6</f>
        <v>3155373896.9100018</v>
      </c>
      <c r="G6" s="7">
        <f t="shared" ref="G6:K6" si="1">+G7+G13+G23+G33+G42+G50+G60+G65+G71</f>
        <v>484485193.48999995</v>
      </c>
      <c r="H6" s="7">
        <f t="shared" si="1"/>
        <v>604876392.89999998</v>
      </c>
      <c r="I6" s="7">
        <f t="shared" si="1"/>
        <v>686487731.28999996</v>
      </c>
      <c r="J6" s="7">
        <f t="shared" si="1"/>
        <v>626394104.70999992</v>
      </c>
      <c r="K6" s="7">
        <f t="shared" si="1"/>
        <v>1008496900.3800001</v>
      </c>
      <c r="L6" s="7">
        <f t="shared" ref="L6:R6" si="2">+L7+L13+L23+L33+L42+L50+L60+L65+L71</f>
        <v>791367369.63999999</v>
      </c>
      <c r="M6" s="7">
        <f t="shared" si="2"/>
        <v>681547728</v>
      </c>
      <c r="N6" s="7">
        <f t="shared" si="2"/>
        <v>659612945.61999989</v>
      </c>
      <c r="O6" s="7">
        <f t="shared" si="2"/>
        <v>592959362.54999995</v>
      </c>
      <c r="P6" s="7">
        <f t="shared" si="2"/>
        <v>645684610.88</v>
      </c>
      <c r="Q6" s="7">
        <f t="shared" si="2"/>
        <v>1149258141.75</v>
      </c>
      <c r="R6" s="7">
        <f t="shared" si="2"/>
        <v>1595780105.8799999</v>
      </c>
      <c r="S6" s="7">
        <f>SUM(G6:M6)+N6+O6+P6+Q6+R6</f>
        <v>9526950587.0900002</v>
      </c>
      <c r="T6" s="2"/>
    </row>
    <row r="7" spans="1:29" ht="15" customHeight="1">
      <c r="B7" s="8" t="s">
        <v>5</v>
      </c>
      <c r="C7" s="9">
        <f>SUM(C8:C12)</f>
        <v>8340235687</v>
      </c>
      <c r="D7" s="9">
        <f>SUM(D8:D12)</f>
        <v>0</v>
      </c>
      <c r="E7" s="9">
        <f>SUM(E8:E12)</f>
        <v>8340235687</v>
      </c>
      <c r="F7" s="7">
        <f t="shared" ref="F7:F70" si="3">E7-S7</f>
        <v>1292668625.5200005</v>
      </c>
      <c r="G7" s="9">
        <f t="shared" ref="G7:K7" si="4">SUM(G8:G12)</f>
        <v>443943940.69999999</v>
      </c>
      <c r="H7" s="9">
        <f t="shared" si="4"/>
        <v>452610778.75999999</v>
      </c>
      <c r="I7" s="9">
        <f t="shared" si="4"/>
        <v>458367995.63999999</v>
      </c>
      <c r="J7" s="9">
        <f t="shared" si="4"/>
        <v>455217116.63999999</v>
      </c>
      <c r="K7" s="9">
        <f t="shared" si="4"/>
        <v>812537451.66000009</v>
      </c>
      <c r="L7" s="9">
        <f t="shared" ref="L7:R7" si="5">SUM(L8:L12)</f>
        <v>457312956.60000002</v>
      </c>
      <c r="M7" s="9">
        <f t="shared" si="5"/>
        <v>461166446.63999999</v>
      </c>
      <c r="N7" s="9">
        <f t="shared" si="5"/>
        <v>464556851.13</v>
      </c>
      <c r="O7" s="9">
        <f t="shared" si="5"/>
        <v>452694218.95999998</v>
      </c>
      <c r="P7" s="9">
        <f t="shared" si="5"/>
        <v>457968437.38999999</v>
      </c>
      <c r="Q7" s="9">
        <f t="shared" si="5"/>
        <v>856638168.06999993</v>
      </c>
      <c r="R7" s="9">
        <f t="shared" si="5"/>
        <v>1274552699.29</v>
      </c>
      <c r="S7" s="9">
        <f>+G7+H7+I7+J7+K7+L7+M7+N7+O7+P7+Q7+R7</f>
        <v>7047567061.4799995</v>
      </c>
      <c r="U7" s="10"/>
    </row>
    <row r="8" spans="1:29" ht="15" customHeight="1">
      <c r="A8" s="1" t="s">
        <v>6</v>
      </c>
      <c r="B8" s="11" t="s">
        <v>7</v>
      </c>
      <c r="C8" s="12">
        <v>5839646551</v>
      </c>
      <c r="D8" s="12">
        <v>-148500</v>
      </c>
      <c r="E8" s="12">
        <f>+C8+D8</f>
        <v>5839498051</v>
      </c>
      <c r="F8" s="12">
        <f t="shared" si="3"/>
        <v>678443369.19000053</v>
      </c>
      <c r="G8" s="12">
        <v>381651145.06999999</v>
      </c>
      <c r="H8" s="12">
        <v>389738014.85000002</v>
      </c>
      <c r="I8" s="12">
        <v>394954404.31999999</v>
      </c>
      <c r="J8" s="12">
        <v>391623843.16000003</v>
      </c>
      <c r="K8" s="12">
        <v>400832112.82999998</v>
      </c>
      <c r="L8" s="12">
        <v>395739469.79000002</v>
      </c>
      <c r="M8" s="12">
        <v>398696354.81</v>
      </c>
      <c r="N8" s="12">
        <v>402274683.51999998</v>
      </c>
      <c r="O8" s="12">
        <v>390616696.01999998</v>
      </c>
      <c r="P8" s="12">
        <v>395962388.45999998</v>
      </c>
      <c r="Q8" s="12">
        <v>418006409.45999998</v>
      </c>
      <c r="R8" s="12">
        <v>800959159.51999998</v>
      </c>
      <c r="S8" s="12">
        <f>+H8+G8+I8+J8+K8+L8+M8+N8+O8+P8+Q8+R8</f>
        <v>5161054681.8099995</v>
      </c>
      <c r="U8" s="13"/>
    </row>
    <row r="9" spans="1:29" ht="15" customHeight="1">
      <c r="A9" s="1" t="s">
        <v>8</v>
      </c>
      <c r="B9" s="11" t="s">
        <v>9</v>
      </c>
      <c r="C9" s="12">
        <v>1565776473</v>
      </c>
      <c r="D9" s="12">
        <v>0</v>
      </c>
      <c r="E9" s="12">
        <f t="shared" ref="E9:E12" si="6">+C9+D9</f>
        <v>1565776473</v>
      </c>
      <c r="F9" s="12">
        <f t="shared" si="3"/>
        <v>403377801.07999992</v>
      </c>
      <c r="G9" s="12">
        <v>3802250</v>
      </c>
      <c r="H9" s="12">
        <v>3788500</v>
      </c>
      <c r="I9" s="12">
        <v>3712828.2</v>
      </c>
      <c r="J9" s="12">
        <v>3594451.32</v>
      </c>
      <c r="K9" s="12">
        <v>351467919.61000001</v>
      </c>
      <c r="L9" s="12">
        <v>1095821.76</v>
      </c>
      <c r="M9" s="12">
        <v>1703901.75</v>
      </c>
      <c r="N9" s="12">
        <v>1283091.81</v>
      </c>
      <c r="O9" s="12">
        <v>2204504.9900000002</v>
      </c>
      <c r="P9" s="12">
        <v>1867166.69</v>
      </c>
      <c r="Q9" s="12">
        <v>376532883.64999998</v>
      </c>
      <c r="R9" s="12">
        <v>411345352.13999999</v>
      </c>
      <c r="S9" s="12">
        <f t="shared" ref="S9:S12" si="7">+H9+G9+I9+J9+K9+L9+M9+N9+O9+P9+Q9+R9</f>
        <v>1162398671.9200001</v>
      </c>
      <c r="U9" s="13"/>
    </row>
    <row r="10" spans="1:29" ht="15" customHeight="1">
      <c r="A10" s="1" t="s">
        <v>10</v>
      </c>
      <c r="B10" s="11" t="s">
        <v>11</v>
      </c>
      <c r="C10" s="12">
        <v>0</v>
      </c>
      <c r="D10" s="12">
        <v>148500</v>
      </c>
      <c r="E10" s="12">
        <f t="shared" si="6"/>
        <v>148500</v>
      </c>
      <c r="F10" s="12">
        <f t="shared" si="3"/>
        <v>148500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f t="shared" si="7"/>
        <v>0</v>
      </c>
      <c r="U10" s="13"/>
    </row>
    <row r="11" spans="1:29" ht="15" customHeight="1">
      <c r="A11" s="1" t="s">
        <v>12</v>
      </c>
      <c r="B11" s="11" t="s">
        <v>13</v>
      </c>
      <c r="C11" s="12">
        <v>0</v>
      </c>
      <c r="D11" s="12">
        <v>0</v>
      </c>
      <c r="E11" s="12">
        <f t="shared" si="6"/>
        <v>0</v>
      </c>
      <c r="F11" s="12">
        <f t="shared" si="3"/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f t="shared" si="7"/>
        <v>0</v>
      </c>
    </row>
    <row r="12" spans="1:29" ht="15" customHeight="1">
      <c r="A12" s="1" t="s">
        <v>14</v>
      </c>
      <c r="B12" s="11" t="s">
        <v>15</v>
      </c>
      <c r="C12" s="12">
        <v>934812663</v>
      </c>
      <c r="D12" s="12">
        <v>0</v>
      </c>
      <c r="E12" s="12">
        <f t="shared" si="6"/>
        <v>934812663</v>
      </c>
      <c r="F12" s="12">
        <f t="shared" si="3"/>
        <v>210698955.25</v>
      </c>
      <c r="G12" s="12">
        <v>58490545.630000003</v>
      </c>
      <c r="H12" s="12">
        <v>59084263.909999996</v>
      </c>
      <c r="I12" s="12">
        <v>59700763.119999997</v>
      </c>
      <c r="J12" s="12">
        <v>59998822.159999996</v>
      </c>
      <c r="K12" s="12">
        <v>60237419.219999999</v>
      </c>
      <c r="L12" s="12">
        <v>60477665.049999997</v>
      </c>
      <c r="M12" s="12">
        <v>60766190.079999998</v>
      </c>
      <c r="N12" s="12">
        <v>60999075.799999997</v>
      </c>
      <c r="O12" s="12">
        <v>59873017.950000003</v>
      </c>
      <c r="P12" s="12">
        <v>60138882.240000002</v>
      </c>
      <c r="Q12" s="12">
        <v>62098874.960000001</v>
      </c>
      <c r="R12" s="12">
        <v>62248187.630000003</v>
      </c>
      <c r="S12" s="12">
        <f t="shared" si="7"/>
        <v>724113707.75</v>
      </c>
      <c r="U12" s="13"/>
    </row>
    <row r="13" spans="1:29" ht="15" customHeight="1">
      <c r="B13" s="8" t="s">
        <v>16</v>
      </c>
      <c r="C13" s="9">
        <f>SUM(C14:C22)</f>
        <v>1586234701</v>
      </c>
      <c r="D13" s="9">
        <f t="shared" ref="D13" si="8">SUM(D14:D22)</f>
        <v>459174216.68000007</v>
      </c>
      <c r="E13" s="9">
        <f>SUM(E14:E22)</f>
        <v>2045408917.6800001</v>
      </c>
      <c r="F13" s="9">
        <f t="shared" si="3"/>
        <v>599254224.2900002</v>
      </c>
      <c r="G13" s="9">
        <f t="shared" ref="G13:R13" si="9">SUM(G14:G22)</f>
        <v>31474947.450000003</v>
      </c>
      <c r="H13" s="9">
        <f t="shared" si="9"/>
        <v>95389109.789999992</v>
      </c>
      <c r="I13" s="9">
        <f t="shared" si="9"/>
        <v>119441226.49000001</v>
      </c>
      <c r="J13" s="9">
        <f t="shared" si="9"/>
        <v>100389503.11000001</v>
      </c>
      <c r="K13" s="9">
        <f t="shared" si="9"/>
        <v>126492503.86999999</v>
      </c>
      <c r="L13" s="9">
        <f t="shared" si="9"/>
        <v>187372573.28</v>
      </c>
      <c r="M13" s="9">
        <f t="shared" si="9"/>
        <v>104865917.88</v>
      </c>
      <c r="N13" s="9">
        <f t="shared" si="9"/>
        <v>126819026.36000001</v>
      </c>
      <c r="O13" s="9">
        <f t="shared" si="9"/>
        <v>74852173.590000004</v>
      </c>
      <c r="P13" s="9">
        <f t="shared" si="9"/>
        <v>132471291.36999999</v>
      </c>
      <c r="Q13" s="9">
        <f t="shared" si="9"/>
        <v>184419098.38999999</v>
      </c>
      <c r="R13" s="9">
        <f t="shared" si="9"/>
        <v>162167321.81</v>
      </c>
      <c r="S13" s="9">
        <f>+H13+G13+I13+J13+K13+L13+M13+N13+O13+P13+Q13+R13</f>
        <v>1446154693.3899999</v>
      </c>
      <c r="U13" s="10"/>
    </row>
    <row r="14" spans="1:29" ht="15" customHeight="1">
      <c r="A14" s="1" t="s">
        <v>17</v>
      </c>
      <c r="B14" s="11" t="s">
        <v>18</v>
      </c>
      <c r="C14" s="12">
        <v>184188427</v>
      </c>
      <c r="D14" s="12">
        <v>0</v>
      </c>
      <c r="E14" s="12">
        <f>+C14+D14</f>
        <v>184188427</v>
      </c>
      <c r="F14" s="12">
        <f t="shared" si="3"/>
        <v>26191313.189999998</v>
      </c>
      <c r="G14" s="12">
        <v>11510029.800000001</v>
      </c>
      <c r="H14" s="12">
        <v>10752348.75</v>
      </c>
      <c r="I14" s="12">
        <v>9207759.5600000005</v>
      </c>
      <c r="J14" s="12">
        <v>13995325.51</v>
      </c>
      <c r="K14" s="12">
        <v>15860905.119999999</v>
      </c>
      <c r="L14" s="12">
        <v>12090530.800000001</v>
      </c>
      <c r="M14" s="12">
        <v>13869164.779999999</v>
      </c>
      <c r="N14" s="12">
        <v>10235861.74</v>
      </c>
      <c r="O14" s="12">
        <v>12252835.390000001</v>
      </c>
      <c r="P14" s="12">
        <v>16079945.68</v>
      </c>
      <c r="Q14" s="12">
        <v>13168664.93</v>
      </c>
      <c r="R14" s="12">
        <v>18973741.75</v>
      </c>
      <c r="S14" s="12">
        <f>+H14+G14+I14+J14+K14+L14+M14+N14+O14+P14+Q14+R14</f>
        <v>157997113.81</v>
      </c>
      <c r="U14" s="13"/>
    </row>
    <row r="15" spans="1:29" ht="15" customHeight="1">
      <c r="A15" s="1" t="s">
        <v>19</v>
      </c>
      <c r="B15" s="11" t="s">
        <v>20</v>
      </c>
      <c r="C15" s="12">
        <v>25386574</v>
      </c>
      <c r="D15" s="12">
        <v>30910472.420000002</v>
      </c>
      <c r="E15" s="12">
        <f t="shared" ref="E15:E22" si="10">+C15+D15</f>
        <v>56297046.420000002</v>
      </c>
      <c r="F15" s="12">
        <f t="shared" si="3"/>
        <v>45174761.560000002</v>
      </c>
      <c r="G15" s="12">
        <v>0</v>
      </c>
      <c r="H15" s="12">
        <v>0</v>
      </c>
      <c r="I15" s="12">
        <v>724993.66</v>
      </c>
      <c r="J15" s="12">
        <v>1732900.56</v>
      </c>
      <c r="K15" s="12">
        <v>1657138.02</v>
      </c>
      <c r="L15" s="12">
        <v>3485466.72</v>
      </c>
      <c r="M15" s="12">
        <v>2213871.96</v>
      </c>
      <c r="N15" s="12">
        <v>663232.96</v>
      </c>
      <c r="O15" s="12">
        <v>298350.53999999998</v>
      </c>
      <c r="P15" s="12">
        <v>123919.53</v>
      </c>
      <c r="Q15" s="12">
        <v>60005.91</v>
      </c>
      <c r="R15" s="12">
        <v>162405</v>
      </c>
      <c r="S15" s="12">
        <f t="shared" ref="S15:S22" si="11">+H15+G15+I15+J15+K15+L15+M15+N15+O15+P15+Q15+R15</f>
        <v>11122284.860000001</v>
      </c>
      <c r="U15" s="13"/>
    </row>
    <row r="16" spans="1:29" ht="15" customHeight="1">
      <c r="A16" s="1" t="s">
        <v>21</v>
      </c>
      <c r="B16" s="11" t="s">
        <v>22</v>
      </c>
      <c r="C16" s="12">
        <v>31100600</v>
      </c>
      <c r="D16" s="12">
        <v>5000000</v>
      </c>
      <c r="E16" s="12">
        <f t="shared" si="10"/>
        <v>36100600</v>
      </c>
      <c r="F16" s="12">
        <f t="shared" si="3"/>
        <v>7535364.5100000016</v>
      </c>
      <c r="G16" s="12">
        <v>168850</v>
      </c>
      <c r="H16" s="12">
        <v>5249460</v>
      </c>
      <c r="I16" s="12">
        <v>2104278.2000000002</v>
      </c>
      <c r="J16" s="12">
        <v>3949340</v>
      </c>
      <c r="K16" s="12">
        <v>506400</v>
      </c>
      <c r="L16" s="12">
        <v>2520654.2400000002</v>
      </c>
      <c r="M16" s="12">
        <v>2727250.25</v>
      </c>
      <c r="N16" s="12">
        <v>1606420</v>
      </c>
      <c r="O16" s="12">
        <v>1998852</v>
      </c>
      <c r="P16" s="12">
        <v>3194730</v>
      </c>
      <c r="Q16" s="12">
        <v>452710.8</v>
      </c>
      <c r="R16" s="12">
        <v>4086290</v>
      </c>
      <c r="S16" s="12">
        <f t="shared" si="11"/>
        <v>28565235.489999998</v>
      </c>
      <c r="U16" s="13"/>
    </row>
    <row r="17" spans="1:21" ht="15" customHeight="1">
      <c r="A17" s="1" t="s">
        <v>23</v>
      </c>
      <c r="B17" s="11" t="s">
        <v>24</v>
      </c>
      <c r="C17" s="12">
        <v>1900000</v>
      </c>
      <c r="D17" s="12">
        <v>0</v>
      </c>
      <c r="E17" s="12">
        <f t="shared" si="10"/>
        <v>1900000</v>
      </c>
      <c r="F17" s="12">
        <f t="shared" si="3"/>
        <v>219199.46999999997</v>
      </c>
      <c r="G17" s="12">
        <v>0</v>
      </c>
      <c r="H17" s="12">
        <v>200000</v>
      </c>
      <c r="I17" s="12">
        <v>391562.34</v>
      </c>
      <c r="J17" s="12">
        <v>1120</v>
      </c>
      <c r="K17" s="12">
        <v>200000</v>
      </c>
      <c r="L17" s="12">
        <v>117621.08</v>
      </c>
      <c r="M17" s="12">
        <v>273738.84999999998</v>
      </c>
      <c r="N17" s="12">
        <v>200425.41</v>
      </c>
      <c r="O17" s="12">
        <v>0</v>
      </c>
      <c r="P17" s="12">
        <v>104542.85</v>
      </c>
      <c r="Q17" s="12">
        <v>190200</v>
      </c>
      <c r="R17" s="12">
        <v>1590</v>
      </c>
      <c r="S17" s="12">
        <f t="shared" si="11"/>
        <v>1680800.53</v>
      </c>
      <c r="U17" s="13"/>
    </row>
    <row r="18" spans="1:21" ht="15" customHeight="1">
      <c r="A18" s="1" t="s">
        <v>25</v>
      </c>
      <c r="B18" s="11" t="s">
        <v>26</v>
      </c>
      <c r="C18" s="12">
        <v>235419751</v>
      </c>
      <c r="D18" s="12">
        <v>74762242</v>
      </c>
      <c r="E18" s="12">
        <f t="shared" si="10"/>
        <v>310181993</v>
      </c>
      <c r="F18" s="12">
        <f t="shared" si="3"/>
        <v>79483261.810000002</v>
      </c>
      <c r="G18" s="12">
        <v>12155722.58</v>
      </c>
      <c r="H18" s="12">
        <v>21256300.219999999</v>
      </c>
      <c r="I18" s="12">
        <v>28006713.460000001</v>
      </c>
      <c r="J18" s="12">
        <v>26258745.780000001</v>
      </c>
      <c r="K18" s="12">
        <v>13414682.77</v>
      </c>
      <c r="L18" s="12">
        <v>18433527.940000001</v>
      </c>
      <c r="M18" s="12">
        <v>26169001.829999998</v>
      </c>
      <c r="N18" s="12">
        <v>17611630.920000002</v>
      </c>
      <c r="O18" s="12">
        <v>14427347.76</v>
      </c>
      <c r="P18" s="12">
        <v>14013966.83</v>
      </c>
      <c r="Q18" s="12">
        <v>31287739.129999999</v>
      </c>
      <c r="R18" s="12">
        <v>7663351.9699999997</v>
      </c>
      <c r="S18" s="12">
        <f t="shared" si="11"/>
        <v>230698731.19</v>
      </c>
      <c r="U18" s="13"/>
    </row>
    <row r="19" spans="1:21" ht="15" customHeight="1">
      <c r="A19" s="1" t="s">
        <v>27</v>
      </c>
      <c r="B19" s="11" t="s">
        <v>28</v>
      </c>
      <c r="C19" s="12">
        <v>76160000</v>
      </c>
      <c r="D19" s="12">
        <v>81000000</v>
      </c>
      <c r="E19" s="12">
        <f t="shared" si="10"/>
        <v>157160000</v>
      </c>
      <c r="F19" s="12">
        <f t="shared" si="3"/>
        <v>1607023.9799999893</v>
      </c>
      <c r="G19" s="12">
        <v>7454495.0700000003</v>
      </c>
      <c r="H19" s="12">
        <v>5466515.4400000004</v>
      </c>
      <c r="I19" s="12">
        <v>7671001.8300000001</v>
      </c>
      <c r="J19" s="12">
        <v>6640958.9800000004</v>
      </c>
      <c r="K19" s="12">
        <v>6620585.5199999996</v>
      </c>
      <c r="L19" s="12">
        <v>14999918</v>
      </c>
      <c r="M19" s="12">
        <v>6053058.7199999997</v>
      </c>
      <c r="N19" s="12">
        <v>12541436.84</v>
      </c>
      <c r="O19" s="12">
        <v>7227881.3300000001</v>
      </c>
      <c r="P19" s="12">
        <v>9644319.8900000006</v>
      </c>
      <c r="Q19" s="12">
        <v>35491735.170000002</v>
      </c>
      <c r="R19" s="12">
        <v>35741069.229999997</v>
      </c>
      <c r="S19" s="12">
        <f t="shared" si="11"/>
        <v>155552976.02000001</v>
      </c>
      <c r="U19" s="13"/>
    </row>
    <row r="20" spans="1:21" ht="15" customHeight="1">
      <c r="A20" s="1" t="s">
        <v>29</v>
      </c>
      <c r="B20" s="11" t="s">
        <v>30</v>
      </c>
      <c r="C20" s="12">
        <v>13195272</v>
      </c>
      <c r="D20" s="12">
        <v>21513165.739999998</v>
      </c>
      <c r="E20" s="12">
        <f t="shared" si="10"/>
        <v>34708437.739999995</v>
      </c>
      <c r="F20" s="12">
        <f t="shared" si="3"/>
        <v>23454641.509999994</v>
      </c>
      <c r="G20" s="12">
        <v>0</v>
      </c>
      <c r="H20" s="12">
        <v>0</v>
      </c>
      <c r="I20" s="12">
        <v>1863232.27</v>
      </c>
      <c r="J20" s="12">
        <v>281848.2</v>
      </c>
      <c r="K20" s="12">
        <v>945840.81</v>
      </c>
      <c r="L20" s="12">
        <v>2079540.88</v>
      </c>
      <c r="M20" s="12">
        <v>1416105.58</v>
      </c>
      <c r="N20" s="12">
        <v>1009422.03</v>
      </c>
      <c r="O20" s="12">
        <v>554841.19999999995</v>
      </c>
      <c r="P20" s="12">
        <v>434342.9</v>
      </c>
      <c r="Q20" s="12">
        <v>1852723.9</v>
      </c>
      <c r="R20" s="12">
        <v>815898.46</v>
      </c>
      <c r="S20" s="12">
        <f t="shared" si="11"/>
        <v>11253796.23</v>
      </c>
      <c r="U20" s="13"/>
    </row>
    <row r="21" spans="1:21" ht="15" customHeight="1">
      <c r="A21" s="1" t="s">
        <v>31</v>
      </c>
      <c r="B21" s="11" t="s">
        <v>32</v>
      </c>
      <c r="C21" s="12">
        <v>1009154077</v>
      </c>
      <c r="D21" s="12">
        <v>-139752041.47999999</v>
      </c>
      <c r="E21" s="12">
        <f t="shared" si="10"/>
        <v>869402035.51999998</v>
      </c>
      <c r="F21" s="12">
        <f t="shared" si="3"/>
        <v>283049059.88999999</v>
      </c>
      <c r="G21" s="12">
        <v>185850</v>
      </c>
      <c r="H21" s="12">
        <v>37236348.200000003</v>
      </c>
      <c r="I21" s="12">
        <v>50052897.700000003</v>
      </c>
      <c r="J21" s="12">
        <v>40895126.520000003</v>
      </c>
      <c r="K21" s="12">
        <v>51815488.829999998</v>
      </c>
      <c r="L21" s="12">
        <v>106966345.73999999</v>
      </c>
      <c r="M21" s="12">
        <v>24038505.949999999</v>
      </c>
      <c r="N21" s="12">
        <v>59548244.460000001</v>
      </c>
      <c r="O21" s="12">
        <v>17746572.25</v>
      </c>
      <c r="P21" s="12">
        <v>75022419.989999995</v>
      </c>
      <c r="Q21" s="12">
        <v>62888126.350000001</v>
      </c>
      <c r="R21" s="12">
        <v>59957049.640000001</v>
      </c>
      <c r="S21" s="12">
        <f t="shared" si="11"/>
        <v>586352975.63</v>
      </c>
      <c r="U21" s="13"/>
    </row>
    <row r="22" spans="1:21" ht="15" customHeight="1">
      <c r="A22" s="1" t="s">
        <v>33</v>
      </c>
      <c r="B22" s="11" t="s">
        <v>34</v>
      </c>
      <c r="C22" s="12">
        <v>9730000</v>
      </c>
      <c r="D22" s="12">
        <v>385740378</v>
      </c>
      <c r="E22" s="12">
        <f t="shared" si="10"/>
        <v>395470378</v>
      </c>
      <c r="F22" s="12">
        <f t="shared" si="3"/>
        <v>132539598.37</v>
      </c>
      <c r="G22" s="12">
        <v>0</v>
      </c>
      <c r="H22" s="12">
        <v>15228137.18</v>
      </c>
      <c r="I22" s="12">
        <v>19418787.469999999</v>
      </c>
      <c r="J22" s="12">
        <v>6634137.5599999996</v>
      </c>
      <c r="K22" s="12">
        <v>35471462.799999997</v>
      </c>
      <c r="L22" s="12">
        <v>26678967.879999999</v>
      </c>
      <c r="M22" s="12">
        <v>28105219.960000001</v>
      </c>
      <c r="N22" s="12">
        <v>23402352</v>
      </c>
      <c r="O22" s="12">
        <v>20345493.120000001</v>
      </c>
      <c r="P22" s="12">
        <v>13853103.699999999</v>
      </c>
      <c r="Q22" s="12">
        <v>39027192.200000003</v>
      </c>
      <c r="R22" s="12">
        <v>34765925.759999998</v>
      </c>
      <c r="S22" s="12">
        <f t="shared" si="11"/>
        <v>262930779.63</v>
      </c>
      <c r="U22" s="13"/>
    </row>
    <row r="23" spans="1:21" ht="15" customHeight="1">
      <c r="B23" s="8" t="s">
        <v>35</v>
      </c>
      <c r="C23" s="9">
        <f t="shared" ref="C23:D23" si="12">SUM(C24:C32)</f>
        <v>843805028</v>
      </c>
      <c r="D23" s="9">
        <f t="shared" si="12"/>
        <v>390714200.69000006</v>
      </c>
      <c r="E23" s="9">
        <f t="shared" ref="E23:O23" si="13">SUM(E24:E32)</f>
        <v>1234519228.6899998</v>
      </c>
      <c r="F23" s="9">
        <f t="shared" si="3"/>
        <v>502256998.03999972</v>
      </c>
      <c r="G23" s="9">
        <f t="shared" si="13"/>
        <v>9066305.3399999999</v>
      </c>
      <c r="H23" s="9">
        <f t="shared" si="13"/>
        <v>43300405.149999999</v>
      </c>
      <c r="I23" s="9">
        <f t="shared" si="13"/>
        <v>82873897.24000001</v>
      </c>
      <c r="J23" s="9">
        <f t="shared" si="13"/>
        <v>44934852.920000002</v>
      </c>
      <c r="K23" s="9">
        <f t="shared" si="13"/>
        <v>49403092.5</v>
      </c>
      <c r="L23" s="9">
        <f t="shared" si="13"/>
        <v>97876802.899999976</v>
      </c>
      <c r="M23" s="9">
        <f t="shared" si="13"/>
        <v>66978112.270000003</v>
      </c>
      <c r="N23" s="9">
        <f t="shared" si="13"/>
        <v>41838078.810000002</v>
      </c>
      <c r="O23" s="9">
        <f t="shared" si="13"/>
        <v>58515061.439999998</v>
      </c>
      <c r="P23" s="9">
        <f>SUM(P24:P32)</f>
        <v>39926027.009999998</v>
      </c>
      <c r="Q23" s="9">
        <f>SUM(Q24:Q32)</f>
        <v>77317436.740000024</v>
      </c>
      <c r="R23" s="9">
        <f>SUM(R24:R32)</f>
        <v>120232158.33</v>
      </c>
      <c r="S23" s="9">
        <f>+H23+G23+I23+J23+K23+L23+M23+N23+O23+P23+Q23+R23</f>
        <v>732262230.6500001</v>
      </c>
      <c r="U23" s="10"/>
    </row>
    <row r="24" spans="1:21" ht="15" customHeight="1">
      <c r="A24" s="1" t="s">
        <v>36</v>
      </c>
      <c r="B24" s="11" t="s">
        <v>37</v>
      </c>
      <c r="C24" s="12">
        <v>542413758</v>
      </c>
      <c r="D24" s="12">
        <v>188403344.71000001</v>
      </c>
      <c r="E24" s="12">
        <f>+C24+D24</f>
        <v>730817102.71000004</v>
      </c>
      <c r="F24" s="12">
        <f t="shared" si="3"/>
        <v>266634559.65000004</v>
      </c>
      <c r="G24" s="12">
        <v>9066305.3399999999</v>
      </c>
      <c r="H24" s="12">
        <v>41257947.079999998</v>
      </c>
      <c r="I24" s="12">
        <v>40088180.299999997</v>
      </c>
      <c r="J24" s="12">
        <v>25137138.309999999</v>
      </c>
      <c r="K24" s="12">
        <v>30693084.219999999</v>
      </c>
      <c r="L24" s="12">
        <v>59967701.57</v>
      </c>
      <c r="M24" s="12">
        <v>57247267.990000002</v>
      </c>
      <c r="N24" s="12">
        <v>22335714.27</v>
      </c>
      <c r="O24" s="12">
        <v>20723364.18</v>
      </c>
      <c r="P24" s="12">
        <v>18735174.140000001</v>
      </c>
      <c r="Q24" s="12">
        <v>59592707.090000004</v>
      </c>
      <c r="R24" s="12">
        <v>79337958.569999993</v>
      </c>
      <c r="S24" s="12">
        <f>+H24+G24+I24+J24+K24+L24+M24+N24+O24+P24+Q24+R24</f>
        <v>464182543.06</v>
      </c>
      <c r="U24" s="13"/>
    </row>
    <row r="25" spans="1:21" ht="15" customHeight="1">
      <c r="A25" s="1" t="s">
        <v>38</v>
      </c>
      <c r="B25" s="11" t="s">
        <v>39</v>
      </c>
      <c r="C25" s="12">
        <v>28641742</v>
      </c>
      <c r="D25" s="12">
        <v>89665579.269999996</v>
      </c>
      <c r="E25" s="12">
        <f t="shared" ref="E25:E32" si="14">+C25+D25</f>
        <v>118307321.27</v>
      </c>
      <c r="F25" s="12">
        <f t="shared" si="3"/>
        <v>23135905.919999987</v>
      </c>
      <c r="G25" s="12">
        <v>0</v>
      </c>
      <c r="H25" s="12">
        <v>0</v>
      </c>
      <c r="I25" s="12">
        <v>777500.11</v>
      </c>
      <c r="J25" s="12">
        <v>40356</v>
      </c>
      <c r="K25" s="12">
        <v>4026367.68</v>
      </c>
      <c r="L25" s="12">
        <v>20915017.899999999</v>
      </c>
      <c r="M25" s="12">
        <v>10096.69</v>
      </c>
      <c r="N25" s="12">
        <v>7005255.0199999996</v>
      </c>
      <c r="O25" s="12">
        <v>29823122.989999998</v>
      </c>
      <c r="P25" s="12">
        <v>2890350.53</v>
      </c>
      <c r="Q25" s="12">
        <v>8155365.8099999996</v>
      </c>
      <c r="R25" s="12">
        <v>21527982.620000001</v>
      </c>
      <c r="S25" s="12">
        <f t="shared" ref="S25:S32" si="15">+H25+G25+I25+J25+K25+L25+M25+N25+O25+P25+Q25+R25</f>
        <v>95171415.350000009</v>
      </c>
      <c r="U25" s="13"/>
    </row>
    <row r="26" spans="1:21" ht="15" customHeight="1">
      <c r="A26" s="1" t="s">
        <v>40</v>
      </c>
      <c r="B26" s="11" t="s">
        <v>41</v>
      </c>
      <c r="C26" s="12">
        <v>30891647</v>
      </c>
      <c r="D26" s="12">
        <v>49497029.799999997</v>
      </c>
      <c r="E26" s="12">
        <f t="shared" si="14"/>
        <v>80388676.799999997</v>
      </c>
      <c r="F26" s="12">
        <f t="shared" si="3"/>
        <v>55912761.149999991</v>
      </c>
      <c r="G26" s="12">
        <v>0</v>
      </c>
      <c r="H26" s="12">
        <v>0</v>
      </c>
      <c r="I26" s="12">
        <v>10855556.310000001</v>
      </c>
      <c r="J26" s="12">
        <v>4858751.95</v>
      </c>
      <c r="K26" s="12">
        <v>126298.7</v>
      </c>
      <c r="L26" s="12">
        <v>1919131.71</v>
      </c>
      <c r="M26" s="12">
        <v>0</v>
      </c>
      <c r="N26" s="12">
        <v>62304</v>
      </c>
      <c r="O26" s="12">
        <v>636958.68999999994</v>
      </c>
      <c r="P26" s="12">
        <v>1867350</v>
      </c>
      <c r="Q26" s="12">
        <v>1970791.4</v>
      </c>
      <c r="R26" s="12">
        <v>2178772.89</v>
      </c>
      <c r="S26" s="12">
        <f t="shared" si="15"/>
        <v>24475915.650000002</v>
      </c>
      <c r="U26" s="13"/>
    </row>
    <row r="27" spans="1:21" ht="15" customHeight="1">
      <c r="A27" s="1" t="s">
        <v>42</v>
      </c>
      <c r="B27" s="11" t="s">
        <v>43</v>
      </c>
      <c r="C27" s="12">
        <v>4189759</v>
      </c>
      <c r="D27" s="12">
        <v>-185025.2</v>
      </c>
      <c r="E27" s="12">
        <f t="shared" si="14"/>
        <v>4004733.8</v>
      </c>
      <c r="F27" s="12">
        <f t="shared" si="3"/>
        <v>1719482.4299999997</v>
      </c>
      <c r="G27" s="12">
        <v>0</v>
      </c>
      <c r="H27" s="12">
        <v>0</v>
      </c>
      <c r="I27" s="12">
        <v>0</v>
      </c>
      <c r="J27" s="12">
        <v>127987.16</v>
      </c>
      <c r="K27" s="12">
        <v>0</v>
      </c>
      <c r="L27" s="12">
        <v>8104.27</v>
      </c>
      <c r="M27" s="12">
        <v>15720.17</v>
      </c>
      <c r="N27" s="12">
        <v>402138.26</v>
      </c>
      <c r="O27" s="12">
        <v>0</v>
      </c>
      <c r="P27" s="12">
        <v>0</v>
      </c>
      <c r="Q27" s="12">
        <v>167907.51</v>
      </c>
      <c r="R27" s="12">
        <v>1563394</v>
      </c>
      <c r="S27" s="12">
        <f t="shared" si="15"/>
        <v>2285251.37</v>
      </c>
      <c r="U27" s="13"/>
    </row>
    <row r="28" spans="1:21" ht="15" customHeight="1">
      <c r="A28" s="1" t="s">
        <v>44</v>
      </c>
      <c r="B28" s="11" t="s">
        <v>45</v>
      </c>
      <c r="C28" s="12">
        <v>4714864</v>
      </c>
      <c r="D28" s="12">
        <v>2804652.87</v>
      </c>
      <c r="E28" s="12">
        <f t="shared" si="14"/>
        <v>7519516.8700000001</v>
      </c>
      <c r="F28" s="12">
        <f t="shared" si="3"/>
        <v>2694336.7700000005</v>
      </c>
      <c r="G28" s="12">
        <v>0</v>
      </c>
      <c r="H28" s="12">
        <v>0</v>
      </c>
      <c r="I28" s="12">
        <v>2563073.2799999998</v>
      </c>
      <c r="J28" s="12">
        <v>99134.87</v>
      </c>
      <c r="K28" s="12">
        <v>0</v>
      </c>
      <c r="L28" s="12">
        <v>9411.75</v>
      </c>
      <c r="M28" s="12">
        <v>0</v>
      </c>
      <c r="N28" s="12">
        <v>0</v>
      </c>
      <c r="O28" s="12">
        <v>0</v>
      </c>
      <c r="P28" s="12">
        <v>0</v>
      </c>
      <c r="Q28" s="12">
        <v>2947.64</v>
      </c>
      <c r="R28" s="12">
        <v>2150612.56</v>
      </c>
      <c r="S28" s="12">
        <f t="shared" si="15"/>
        <v>4825180.0999999996</v>
      </c>
      <c r="U28" s="13"/>
    </row>
    <row r="29" spans="1:21" ht="15" customHeight="1">
      <c r="A29" s="1" t="s">
        <v>46</v>
      </c>
      <c r="B29" s="11" t="s">
        <v>47</v>
      </c>
      <c r="C29" s="12">
        <v>4852021</v>
      </c>
      <c r="D29" s="12">
        <v>6014689.9100000001</v>
      </c>
      <c r="E29" s="12">
        <f t="shared" si="14"/>
        <v>10866710.91</v>
      </c>
      <c r="F29" s="12">
        <f t="shared" si="3"/>
        <v>3196066.5199999996</v>
      </c>
      <c r="G29" s="12">
        <v>0</v>
      </c>
      <c r="H29" s="12">
        <v>0</v>
      </c>
      <c r="I29" s="12">
        <v>1371736.03</v>
      </c>
      <c r="J29" s="12">
        <v>570218.51</v>
      </c>
      <c r="K29" s="12">
        <v>127571.16</v>
      </c>
      <c r="L29" s="12">
        <v>3705284.21</v>
      </c>
      <c r="M29" s="12">
        <v>339809.24</v>
      </c>
      <c r="N29" s="12">
        <v>974675.17</v>
      </c>
      <c r="O29" s="12">
        <v>71889.98</v>
      </c>
      <c r="P29" s="12">
        <v>68146.179999999993</v>
      </c>
      <c r="Q29" s="12">
        <v>180461.54</v>
      </c>
      <c r="R29" s="12">
        <v>260852.37</v>
      </c>
      <c r="S29" s="12">
        <f t="shared" si="15"/>
        <v>7670644.3900000006</v>
      </c>
      <c r="U29" s="13"/>
    </row>
    <row r="30" spans="1:21" ht="15" customHeight="1">
      <c r="A30" s="1" t="s">
        <v>48</v>
      </c>
      <c r="B30" s="11" t="s">
        <v>49</v>
      </c>
      <c r="C30" s="12">
        <v>97523049</v>
      </c>
      <c r="D30" s="12">
        <v>6412912.1699999999</v>
      </c>
      <c r="E30" s="12">
        <f t="shared" si="14"/>
        <v>103935961.17</v>
      </c>
      <c r="F30" s="12">
        <f t="shared" si="3"/>
        <v>44445359.629999995</v>
      </c>
      <c r="G30" s="12">
        <v>0</v>
      </c>
      <c r="H30" s="12">
        <v>1834422.89</v>
      </c>
      <c r="I30" s="12">
        <v>14687745.25</v>
      </c>
      <c r="J30" s="12">
        <v>5116666.9000000004</v>
      </c>
      <c r="K30" s="12">
        <v>10521099.890000001</v>
      </c>
      <c r="L30" s="12">
        <v>7503073.9199999999</v>
      </c>
      <c r="M30" s="12">
        <v>4432724.82</v>
      </c>
      <c r="N30" s="12">
        <v>3266789.57</v>
      </c>
      <c r="O30" s="12">
        <v>1106710.3600000001</v>
      </c>
      <c r="P30" s="12">
        <v>2613971.31</v>
      </c>
      <c r="Q30" s="12">
        <v>2493626.91</v>
      </c>
      <c r="R30" s="12">
        <v>5913769.7199999997</v>
      </c>
      <c r="S30" s="12">
        <f t="shared" si="15"/>
        <v>59490601.540000007</v>
      </c>
      <c r="U30" s="13"/>
    </row>
    <row r="31" spans="1:21" ht="15" customHeight="1">
      <c r="A31" s="1" t="s">
        <v>50</v>
      </c>
      <c r="B31" s="11" t="s">
        <v>51</v>
      </c>
      <c r="C31" s="12">
        <v>0</v>
      </c>
      <c r="D31" s="12"/>
      <c r="E31" s="12">
        <f t="shared" si="14"/>
        <v>0</v>
      </c>
      <c r="F31" s="12">
        <f t="shared" si="3"/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f t="shared" si="15"/>
        <v>0</v>
      </c>
      <c r="U31" s="13"/>
    </row>
    <row r="32" spans="1:21" ht="15" customHeight="1">
      <c r="A32" s="1" t="s">
        <v>52</v>
      </c>
      <c r="B32" s="11" t="s">
        <v>53</v>
      </c>
      <c r="C32" s="12">
        <v>130578188</v>
      </c>
      <c r="D32" s="12">
        <v>48101017.159999996</v>
      </c>
      <c r="E32" s="12">
        <f t="shared" si="14"/>
        <v>178679205.16</v>
      </c>
      <c r="F32" s="12">
        <f t="shared" si="3"/>
        <v>104518525.97</v>
      </c>
      <c r="G32" s="12">
        <v>0</v>
      </c>
      <c r="H32" s="12">
        <v>208035.18</v>
      </c>
      <c r="I32" s="12">
        <v>12530105.960000001</v>
      </c>
      <c r="J32" s="12">
        <v>8984599.2200000007</v>
      </c>
      <c r="K32" s="12">
        <v>3908670.85</v>
      </c>
      <c r="L32" s="12">
        <v>3849077.57</v>
      </c>
      <c r="M32" s="12">
        <v>4932493.3600000003</v>
      </c>
      <c r="N32" s="12">
        <v>7791202.5199999996</v>
      </c>
      <c r="O32" s="12">
        <v>6153015.2400000002</v>
      </c>
      <c r="P32" s="12">
        <v>13751034.85</v>
      </c>
      <c r="Q32" s="12">
        <v>4753628.84</v>
      </c>
      <c r="R32" s="12">
        <v>7298815.5999999996</v>
      </c>
      <c r="S32" s="12">
        <f t="shared" si="15"/>
        <v>74160679.189999998</v>
      </c>
      <c r="U32" s="13"/>
    </row>
    <row r="33" spans="1:21" ht="15" hidden="1" customHeight="1">
      <c r="B33" s="8" t="s">
        <v>54</v>
      </c>
      <c r="C33" s="9">
        <f t="shared" ref="C33:E33" si="16">SUM(C34:C41)</f>
        <v>0</v>
      </c>
      <c r="D33" s="9">
        <f t="shared" si="16"/>
        <v>0</v>
      </c>
      <c r="E33" s="9">
        <f t="shared" si="16"/>
        <v>0</v>
      </c>
      <c r="F33" s="12">
        <f t="shared" si="3"/>
        <v>0</v>
      </c>
      <c r="G33" s="9">
        <f>SUM(G34:G41)</f>
        <v>0</v>
      </c>
      <c r="H33" s="9">
        <f>SUM(H34:H41)</f>
        <v>0</v>
      </c>
      <c r="I33" s="9">
        <f t="shared" ref="I33:Q33" si="17">SUM(I34:I41)</f>
        <v>0</v>
      </c>
      <c r="J33" s="9">
        <f t="shared" si="17"/>
        <v>0</v>
      </c>
      <c r="K33" s="9">
        <f t="shared" si="17"/>
        <v>0</v>
      </c>
      <c r="L33" s="9">
        <f t="shared" si="17"/>
        <v>0</v>
      </c>
      <c r="M33" s="9">
        <f t="shared" si="17"/>
        <v>0</v>
      </c>
      <c r="N33" s="9">
        <f t="shared" si="17"/>
        <v>0</v>
      </c>
      <c r="O33" s="9">
        <f t="shared" si="17"/>
        <v>0</v>
      </c>
      <c r="P33" s="9">
        <f t="shared" si="17"/>
        <v>0</v>
      </c>
      <c r="Q33" s="9">
        <f t="shared" si="17"/>
        <v>0</v>
      </c>
      <c r="R33" s="9"/>
      <c r="S33" s="9">
        <f>SUM(G33:M33)+N33+O33+P33+Q33</f>
        <v>0</v>
      </c>
      <c r="U33" s="10"/>
    </row>
    <row r="34" spans="1:21" ht="15" hidden="1" customHeight="1" outlineLevel="3">
      <c r="A34" s="1" t="s">
        <v>55</v>
      </c>
      <c r="B34" s="11" t="s">
        <v>56</v>
      </c>
      <c r="C34" s="12">
        <v>0</v>
      </c>
      <c r="D34" s="12">
        <v>0</v>
      </c>
      <c r="E34" s="12">
        <v>0</v>
      </c>
      <c r="F34" s="12">
        <f t="shared" si="3"/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/>
      <c r="S34" s="12">
        <f t="shared" ref="S34:S41" si="18">SUM(G34:G34)</f>
        <v>0</v>
      </c>
      <c r="U34" s="13"/>
    </row>
    <row r="35" spans="1:21" ht="15" hidden="1" customHeight="1" outlineLevel="3">
      <c r="A35" s="1" t="s">
        <v>57</v>
      </c>
      <c r="B35" s="11" t="s">
        <v>58</v>
      </c>
      <c r="C35" s="12">
        <v>0</v>
      </c>
      <c r="D35" s="12">
        <v>0</v>
      </c>
      <c r="E35" s="12">
        <v>0</v>
      </c>
      <c r="F35" s="12">
        <f t="shared" si="3"/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/>
      <c r="S35" s="12">
        <f t="shared" si="18"/>
        <v>0</v>
      </c>
      <c r="U35" s="13"/>
    </row>
    <row r="36" spans="1:21" ht="15" hidden="1" customHeight="1" outlineLevel="3">
      <c r="A36" s="1" t="s">
        <v>59</v>
      </c>
      <c r="B36" s="11" t="s">
        <v>60</v>
      </c>
      <c r="C36" s="12">
        <v>0</v>
      </c>
      <c r="D36" s="12">
        <v>0</v>
      </c>
      <c r="E36" s="12">
        <v>0</v>
      </c>
      <c r="F36" s="12">
        <f t="shared" si="3"/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/>
      <c r="S36" s="12">
        <f t="shared" si="18"/>
        <v>0</v>
      </c>
      <c r="U36" s="13"/>
    </row>
    <row r="37" spans="1:21" ht="15" hidden="1" customHeight="1" outlineLevel="3">
      <c r="A37" s="1" t="s">
        <v>61</v>
      </c>
      <c r="B37" s="11" t="s">
        <v>62</v>
      </c>
      <c r="C37" s="12">
        <v>0</v>
      </c>
      <c r="D37" s="12">
        <v>0</v>
      </c>
      <c r="E37" s="12">
        <v>0</v>
      </c>
      <c r="F37" s="12">
        <f t="shared" si="3"/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/>
      <c r="S37" s="12">
        <f t="shared" si="18"/>
        <v>0</v>
      </c>
      <c r="U37" s="13"/>
    </row>
    <row r="38" spans="1:21" ht="15" hidden="1" customHeight="1" outlineLevel="3">
      <c r="A38" s="1" t="s">
        <v>63</v>
      </c>
      <c r="B38" s="11" t="s">
        <v>64</v>
      </c>
      <c r="C38" s="12">
        <v>0</v>
      </c>
      <c r="D38" s="12">
        <v>0</v>
      </c>
      <c r="E38" s="12">
        <v>0</v>
      </c>
      <c r="F38" s="12">
        <f t="shared" si="3"/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/>
      <c r="S38" s="12">
        <f t="shared" si="18"/>
        <v>0</v>
      </c>
      <c r="U38" s="13"/>
    </row>
    <row r="39" spans="1:21" ht="15" hidden="1" customHeight="1" outlineLevel="3">
      <c r="A39" s="1" t="s">
        <v>65</v>
      </c>
      <c r="B39" s="11" t="s">
        <v>66</v>
      </c>
      <c r="C39" s="12">
        <v>0</v>
      </c>
      <c r="D39" s="12">
        <v>0</v>
      </c>
      <c r="E39" s="12">
        <v>0</v>
      </c>
      <c r="F39" s="12">
        <f t="shared" si="3"/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/>
      <c r="S39" s="12">
        <f t="shared" si="18"/>
        <v>0</v>
      </c>
      <c r="U39" s="13"/>
    </row>
    <row r="40" spans="1:21" ht="15" hidden="1" customHeight="1" outlineLevel="3">
      <c r="A40" s="1" t="s">
        <v>67</v>
      </c>
      <c r="B40" s="11" t="s">
        <v>68</v>
      </c>
      <c r="C40" s="12">
        <v>0</v>
      </c>
      <c r="D40" s="12">
        <v>0</v>
      </c>
      <c r="E40" s="12">
        <v>0</v>
      </c>
      <c r="F40" s="12">
        <f t="shared" si="3"/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/>
      <c r="S40" s="12">
        <f t="shared" si="18"/>
        <v>0</v>
      </c>
      <c r="U40" s="13"/>
    </row>
    <row r="41" spans="1:21" ht="15" hidden="1" customHeight="1" outlineLevel="3">
      <c r="A41" s="1" t="s">
        <v>69</v>
      </c>
      <c r="B41" s="11" t="s">
        <v>70</v>
      </c>
      <c r="C41" s="12">
        <v>0</v>
      </c>
      <c r="D41" s="12">
        <v>0</v>
      </c>
      <c r="E41" s="12">
        <v>0</v>
      </c>
      <c r="F41" s="12">
        <f t="shared" si="3"/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/>
      <c r="S41" s="12">
        <f t="shared" si="18"/>
        <v>0</v>
      </c>
      <c r="U41" s="13"/>
    </row>
    <row r="42" spans="1:21" ht="15" customHeight="1" collapsed="1">
      <c r="B42" s="8" t="s">
        <v>71</v>
      </c>
      <c r="C42" s="9">
        <f t="shared" ref="C42:D42" si="19">SUM(C43:C49)</f>
        <v>0</v>
      </c>
      <c r="D42" s="9">
        <f t="shared" si="19"/>
        <v>5000000</v>
      </c>
      <c r="E42" s="9">
        <v>5000000</v>
      </c>
      <c r="F42" s="9">
        <f t="shared" si="3"/>
        <v>0</v>
      </c>
      <c r="G42" s="9">
        <f>SUM(G43:G49)</f>
        <v>0</v>
      </c>
      <c r="H42" s="9">
        <f>SUM(H43:H49)</f>
        <v>0</v>
      </c>
      <c r="I42" s="9">
        <f t="shared" ref="I42:R42" si="20">SUM(I43:I49)</f>
        <v>0</v>
      </c>
      <c r="J42" s="9">
        <f t="shared" si="20"/>
        <v>0</v>
      </c>
      <c r="K42" s="9">
        <f t="shared" si="20"/>
        <v>5000000</v>
      </c>
      <c r="L42" s="9">
        <f t="shared" si="20"/>
        <v>0</v>
      </c>
      <c r="M42" s="9">
        <f t="shared" si="20"/>
        <v>0</v>
      </c>
      <c r="N42" s="9">
        <f t="shared" si="20"/>
        <v>0</v>
      </c>
      <c r="O42" s="9">
        <f t="shared" si="20"/>
        <v>0</v>
      </c>
      <c r="P42" s="9">
        <f t="shared" si="20"/>
        <v>0</v>
      </c>
      <c r="Q42" s="9">
        <f t="shared" si="20"/>
        <v>0</v>
      </c>
      <c r="R42" s="9">
        <f t="shared" si="20"/>
        <v>0</v>
      </c>
      <c r="S42" s="9">
        <f>+H42+G42+I42+J42+K42+L42+M42+N42+O42+P42+Q42+R42</f>
        <v>5000000</v>
      </c>
      <c r="U42" s="10"/>
    </row>
    <row r="43" spans="1:21" ht="15" customHeight="1" outlineLevel="1">
      <c r="A43" s="1" t="s">
        <v>72</v>
      </c>
      <c r="B43" s="11" t="s">
        <v>73</v>
      </c>
      <c r="C43" s="12">
        <v>0</v>
      </c>
      <c r="D43" s="12">
        <v>5000000</v>
      </c>
      <c r="E43" s="12">
        <f>+C43+D43</f>
        <v>5000000</v>
      </c>
      <c r="F43" s="12">
        <f t="shared" si="3"/>
        <v>0</v>
      </c>
      <c r="G43" s="12">
        <v>0</v>
      </c>
      <c r="H43" s="12">
        <v>0</v>
      </c>
      <c r="I43" s="12">
        <v>0</v>
      </c>
      <c r="J43" s="12">
        <v>0</v>
      </c>
      <c r="K43" s="12">
        <v>5000000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f>K43</f>
        <v>5000000</v>
      </c>
      <c r="U43" s="13"/>
    </row>
    <row r="44" spans="1:21" ht="15" customHeight="1" outlineLevel="1">
      <c r="A44" s="1" t="s">
        <v>74</v>
      </c>
      <c r="B44" s="11" t="s">
        <v>75</v>
      </c>
      <c r="C44" s="12">
        <v>0</v>
      </c>
      <c r="D44" s="12">
        <v>0</v>
      </c>
      <c r="E44" s="12">
        <v>0</v>
      </c>
      <c r="F44" s="12">
        <f t="shared" si="3"/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f t="shared" ref="S44:S49" si="21">SUM(G44:G44)</f>
        <v>0</v>
      </c>
      <c r="U44" s="13"/>
    </row>
    <row r="45" spans="1:21" ht="15" customHeight="1" outlineLevel="1">
      <c r="A45" s="1" t="s">
        <v>76</v>
      </c>
      <c r="B45" s="11" t="s">
        <v>77</v>
      </c>
      <c r="C45" s="12">
        <v>0</v>
      </c>
      <c r="D45" s="12">
        <v>0</v>
      </c>
      <c r="E45" s="12">
        <v>0</v>
      </c>
      <c r="F45" s="12">
        <f t="shared" si="3"/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f t="shared" si="21"/>
        <v>0</v>
      </c>
      <c r="U45" s="13"/>
    </row>
    <row r="46" spans="1:21" ht="15" customHeight="1" outlineLevel="1">
      <c r="A46" s="1" t="s">
        <v>78</v>
      </c>
      <c r="B46" s="11" t="s">
        <v>79</v>
      </c>
      <c r="C46" s="12">
        <v>0</v>
      </c>
      <c r="D46" s="12">
        <v>0</v>
      </c>
      <c r="E46" s="12">
        <v>0</v>
      </c>
      <c r="F46" s="12">
        <f t="shared" si="3"/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f t="shared" si="21"/>
        <v>0</v>
      </c>
      <c r="U46" s="13"/>
    </row>
    <row r="47" spans="1:21" ht="15" customHeight="1" outlineLevel="1">
      <c r="A47" s="1" t="s">
        <v>80</v>
      </c>
      <c r="B47" s="11" t="s">
        <v>81</v>
      </c>
      <c r="C47" s="12">
        <v>0</v>
      </c>
      <c r="D47" s="12">
        <v>0</v>
      </c>
      <c r="E47" s="12">
        <v>0</v>
      </c>
      <c r="F47" s="12">
        <f t="shared" si="3"/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f t="shared" si="21"/>
        <v>0</v>
      </c>
      <c r="U47" s="13"/>
    </row>
    <row r="48" spans="1:21" ht="15" customHeight="1" outlineLevel="1">
      <c r="A48" s="1" t="s">
        <v>82</v>
      </c>
      <c r="B48" s="11" t="s">
        <v>83</v>
      </c>
      <c r="C48" s="12">
        <v>0</v>
      </c>
      <c r="D48" s="12">
        <v>0</v>
      </c>
      <c r="E48" s="12">
        <v>0</v>
      </c>
      <c r="F48" s="12">
        <f t="shared" si="3"/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f t="shared" si="21"/>
        <v>0</v>
      </c>
      <c r="U48" s="13"/>
    </row>
    <row r="49" spans="1:21" ht="15" customHeight="1" outlineLevel="1">
      <c r="A49" s="1" t="s">
        <v>84</v>
      </c>
      <c r="B49" s="11" t="s">
        <v>85</v>
      </c>
      <c r="C49" s="12">
        <v>0</v>
      </c>
      <c r="D49" s="12">
        <v>0</v>
      </c>
      <c r="E49" s="12">
        <v>0</v>
      </c>
      <c r="F49" s="12">
        <f t="shared" si="3"/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f t="shared" si="21"/>
        <v>0</v>
      </c>
      <c r="U49" s="13"/>
    </row>
    <row r="50" spans="1:21" ht="15" customHeight="1">
      <c r="B50" s="8" t="s">
        <v>86</v>
      </c>
      <c r="C50" s="9">
        <f t="shared" ref="C50:E50" si="22">SUM(C51:C59)</f>
        <v>236839068</v>
      </c>
      <c r="D50" s="9">
        <f t="shared" si="22"/>
        <v>431861363.01000011</v>
      </c>
      <c r="E50" s="9">
        <f t="shared" si="22"/>
        <v>668700431.00999999</v>
      </c>
      <c r="F50" s="9">
        <f t="shared" si="3"/>
        <v>483110092.50999999</v>
      </c>
      <c r="G50" s="9">
        <f t="shared" ref="G50:R50" si="23">SUM(G51:G59)</f>
        <v>0</v>
      </c>
      <c r="H50" s="9">
        <f t="shared" si="23"/>
        <v>8368142.1200000001</v>
      </c>
      <c r="I50" s="9">
        <f t="shared" si="23"/>
        <v>20913260.799999997</v>
      </c>
      <c r="J50" s="9">
        <f t="shared" si="23"/>
        <v>13249371.659999998</v>
      </c>
      <c r="K50" s="9">
        <f t="shared" si="23"/>
        <v>6008461.4000000004</v>
      </c>
      <c r="L50" s="9">
        <f t="shared" si="23"/>
        <v>30983527.969999999</v>
      </c>
      <c r="M50" s="9">
        <f t="shared" si="23"/>
        <v>31944371.370000001</v>
      </c>
      <c r="N50" s="9">
        <f t="shared" si="23"/>
        <v>20513900.300000001</v>
      </c>
      <c r="O50" s="9">
        <f t="shared" si="23"/>
        <v>4434860.13</v>
      </c>
      <c r="P50" s="9">
        <f t="shared" si="23"/>
        <v>3590900.97</v>
      </c>
      <c r="Q50" s="9">
        <f t="shared" si="23"/>
        <v>28802279.609999999</v>
      </c>
      <c r="R50" s="9">
        <f t="shared" si="23"/>
        <v>16781262.169999998</v>
      </c>
      <c r="S50" s="9">
        <f>+H50+G50+I50+J50+K50+L50+M50+N50+O50+P50+Q50+R50</f>
        <v>185590338.49999997</v>
      </c>
      <c r="U50" s="10"/>
    </row>
    <row r="51" spans="1:21" ht="15" customHeight="1" outlineLevel="1">
      <c r="A51" s="1" t="s">
        <v>87</v>
      </c>
      <c r="B51" s="11" t="s">
        <v>88</v>
      </c>
      <c r="C51" s="12">
        <v>111394175</v>
      </c>
      <c r="D51" s="12">
        <v>148193074.34</v>
      </c>
      <c r="E51" s="12">
        <f>+C51+D51</f>
        <v>259587249.34</v>
      </c>
      <c r="F51" s="12">
        <f t="shared" si="3"/>
        <v>189355861.83000001</v>
      </c>
      <c r="G51" s="12">
        <v>0</v>
      </c>
      <c r="H51" s="12">
        <v>1182737.03</v>
      </c>
      <c r="I51" s="12">
        <v>7460020.0999999996</v>
      </c>
      <c r="J51" s="12">
        <v>2569402.7999999998</v>
      </c>
      <c r="K51" s="12">
        <v>2047295.09</v>
      </c>
      <c r="L51" s="12">
        <v>24150326.079999998</v>
      </c>
      <c r="M51" s="12">
        <v>23163480.93</v>
      </c>
      <c r="N51" s="12">
        <v>3104047.69</v>
      </c>
      <c r="O51" s="12">
        <v>1567131.58</v>
      </c>
      <c r="P51" s="12">
        <v>265133.21000000002</v>
      </c>
      <c r="Q51" s="12">
        <v>621885.51</v>
      </c>
      <c r="R51" s="12">
        <v>4099927.49</v>
      </c>
      <c r="S51" s="12">
        <f>+H51+G51+I51+J51+K51+L51+M51+N51+O51+P51+Q51+R51</f>
        <v>70231387.50999999</v>
      </c>
      <c r="U51" s="13"/>
    </row>
    <row r="52" spans="1:21" ht="15" customHeight="1" outlineLevel="1">
      <c r="A52" s="1" t="s">
        <v>89</v>
      </c>
      <c r="B52" s="11" t="s">
        <v>90</v>
      </c>
      <c r="C52" s="12">
        <v>22747699</v>
      </c>
      <c r="D52" s="12">
        <v>38761924.159999996</v>
      </c>
      <c r="E52" s="12">
        <f t="shared" ref="E52:E59" si="24">+C52+D52</f>
        <v>61509623.159999996</v>
      </c>
      <c r="F52" s="12">
        <f t="shared" si="3"/>
        <v>38476254.710000001</v>
      </c>
      <c r="G52" s="12">
        <v>0</v>
      </c>
      <c r="H52" s="12">
        <v>60222.89</v>
      </c>
      <c r="I52" s="12">
        <v>5248931.5</v>
      </c>
      <c r="J52" s="12">
        <v>1646888.18</v>
      </c>
      <c r="K52" s="12">
        <v>0</v>
      </c>
      <c r="L52" s="12">
        <v>655871.61</v>
      </c>
      <c r="M52" s="12">
        <v>1304691.8799999999</v>
      </c>
      <c r="N52" s="12">
        <v>2804095.79</v>
      </c>
      <c r="O52" s="12">
        <v>326172.96999999997</v>
      </c>
      <c r="P52" s="12">
        <v>511155.4</v>
      </c>
      <c r="Q52" s="12">
        <v>9732989.5099999998</v>
      </c>
      <c r="R52" s="12">
        <v>742348.72</v>
      </c>
      <c r="S52" s="12">
        <f t="shared" ref="S52:S59" si="25">+H52+G52+I52+J52+K52+L52+M52+N52+O52+P52+Q52+R52</f>
        <v>23033368.449999996</v>
      </c>
      <c r="U52" s="13"/>
    </row>
    <row r="53" spans="1:21" ht="15" customHeight="1" outlineLevel="1">
      <c r="A53" s="1" t="s">
        <v>91</v>
      </c>
      <c r="B53" s="11" t="s">
        <v>92</v>
      </c>
      <c r="C53" s="12">
        <v>13336681</v>
      </c>
      <c r="D53" s="12">
        <v>-2706456.2</v>
      </c>
      <c r="E53" s="12">
        <f t="shared" si="24"/>
        <v>10630224.800000001</v>
      </c>
      <c r="F53" s="12">
        <f t="shared" si="3"/>
        <v>7822344.0000000009</v>
      </c>
      <c r="G53" s="12">
        <v>0</v>
      </c>
      <c r="H53" s="12">
        <v>0</v>
      </c>
      <c r="I53" s="12">
        <v>65136</v>
      </c>
      <c r="J53" s="12">
        <v>97704</v>
      </c>
      <c r="K53" s="12">
        <v>0</v>
      </c>
      <c r="L53" s="12">
        <v>15646.8</v>
      </c>
      <c r="M53" s="12">
        <v>1452344</v>
      </c>
      <c r="N53" s="12">
        <v>388102</v>
      </c>
      <c r="O53" s="12">
        <v>0</v>
      </c>
      <c r="P53" s="12">
        <v>784700</v>
      </c>
      <c r="Q53" s="12">
        <v>4248</v>
      </c>
      <c r="R53" s="12">
        <v>0</v>
      </c>
      <c r="S53" s="12">
        <f t="shared" si="25"/>
        <v>2807880.8</v>
      </c>
      <c r="U53" s="13"/>
    </row>
    <row r="54" spans="1:21" ht="15" customHeight="1" outlineLevel="1">
      <c r="A54" s="1" t="s">
        <v>93</v>
      </c>
      <c r="B54" s="11" t="s">
        <v>94</v>
      </c>
      <c r="C54" s="12">
        <v>10740938</v>
      </c>
      <c r="D54" s="12">
        <v>159972471.02000001</v>
      </c>
      <c r="E54" s="12">
        <f t="shared" si="24"/>
        <v>170713409.02000001</v>
      </c>
      <c r="F54" s="12">
        <f t="shared" si="3"/>
        <v>161955409.02000001</v>
      </c>
      <c r="G54" s="12">
        <v>0</v>
      </c>
      <c r="H54" s="12">
        <v>3625000</v>
      </c>
      <c r="I54" s="12">
        <v>0</v>
      </c>
      <c r="J54" s="12">
        <v>0</v>
      </c>
      <c r="K54" s="12">
        <v>0</v>
      </c>
      <c r="L54" s="12">
        <v>5133000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f t="shared" si="25"/>
        <v>8758000</v>
      </c>
      <c r="T54" s="12"/>
      <c r="U54" s="13"/>
    </row>
    <row r="55" spans="1:21" ht="15" customHeight="1" outlineLevel="1">
      <c r="A55" s="1" t="s">
        <v>95</v>
      </c>
      <c r="B55" s="11" t="s">
        <v>96</v>
      </c>
      <c r="C55" s="12">
        <v>55948966</v>
      </c>
      <c r="D55" s="12">
        <v>46540995.969999999</v>
      </c>
      <c r="E55" s="12">
        <f t="shared" si="24"/>
        <v>102489961.97</v>
      </c>
      <c r="F55" s="12">
        <f t="shared" si="3"/>
        <v>70707526.469999999</v>
      </c>
      <c r="G55" s="12">
        <v>0</v>
      </c>
      <c r="H55" s="12">
        <v>3500182.2</v>
      </c>
      <c r="I55" s="12">
        <v>4462424.34</v>
      </c>
      <c r="J55" s="12">
        <v>1156876.24</v>
      </c>
      <c r="K55" s="12">
        <v>3961166.31</v>
      </c>
      <c r="L55" s="12">
        <v>949924</v>
      </c>
      <c r="M55" s="12">
        <v>1592605.6</v>
      </c>
      <c r="N55" s="12">
        <v>6165867.4000000004</v>
      </c>
      <c r="O55" s="12">
        <v>1836831.34</v>
      </c>
      <c r="P55" s="12">
        <v>1293954.7</v>
      </c>
      <c r="Q55" s="12">
        <v>3415417.9</v>
      </c>
      <c r="R55" s="12">
        <v>3447185.47</v>
      </c>
      <c r="S55" s="12">
        <f t="shared" si="25"/>
        <v>31782435.499999996</v>
      </c>
      <c r="T55" s="12"/>
      <c r="U55" s="13"/>
    </row>
    <row r="56" spans="1:21" ht="15" customHeight="1" outlineLevel="1">
      <c r="A56" s="1" t="s">
        <v>97</v>
      </c>
      <c r="B56" s="11" t="s">
        <v>98</v>
      </c>
      <c r="C56" s="12">
        <v>22402319</v>
      </c>
      <c r="D56" s="12">
        <v>26096882.050000001</v>
      </c>
      <c r="E56" s="12">
        <f t="shared" si="24"/>
        <v>48499201.049999997</v>
      </c>
      <c r="F56" s="12">
        <f t="shared" si="3"/>
        <v>8821618.3399999961</v>
      </c>
      <c r="G56" s="12">
        <v>0</v>
      </c>
      <c r="H56" s="12">
        <v>0</v>
      </c>
      <c r="I56" s="12">
        <v>2897934.86</v>
      </c>
      <c r="J56" s="12">
        <v>4364424.12</v>
      </c>
      <c r="K56" s="12">
        <v>0</v>
      </c>
      <c r="L56" s="12">
        <v>78759.48</v>
      </c>
      <c r="M56" s="12">
        <v>4352896.96</v>
      </c>
      <c r="N56" s="12">
        <v>8051787.4199999999</v>
      </c>
      <c r="O56" s="12">
        <v>704724.24</v>
      </c>
      <c r="P56" s="12">
        <v>735957.66</v>
      </c>
      <c r="Q56" s="12">
        <v>15027738.689999999</v>
      </c>
      <c r="R56" s="12">
        <v>3463359.28</v>
      </c>
      <c r="S56" s="12">
        <f t="shared" si="25"/>
        <v>39677582.710000001</v>
      </c>
      <c r="U56" s="13"/>
    </row>
    <row r="57" spans="1:21" ht="15" customHeight="1" outlineLevel="1">
      <c r="A57" s="1" t="s">
        <v>99</v>
      </c>
      <c r="B57" s="11" t="s">
        <v>100</v>
      </c>
      <c r="C57" s="12">
        <v>0</v>
      </c>
      <c r="D57" s="12">
        <v>0</v>
      </c>
      <c r="E57" s="12">
        <f t="shared" si="24"/>
        <v>0</v>
      </c>
      <c r="F57" s="12">
        <f t="shared" si="3"/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f t="shared" si="25"/>
        <v>0</v>
      </c>
      <c r="U57" s="13"/>
    </row>
    <row r="58" spans="1:21" ht="15" customHeight="1" outlineLevel="1">
      <c r="A58" s="1" t="s">
        <v>101</v>
      </c>
      <c r="B58" s="11" t="s">
        <v>102</v>
      </c>
      <c r="C58" s="12">
        <v>0</v>
      </c>
      <c r="D58" s="12">
        <v>9500186.9199999999</v>
      </c>
      <c r="E58" s="12">
        <f t="shared" si="24"/>
        <v>9500186.9199999999</v>
      </c>
      <c r="F58" s="12">
        <f t="shared" si="3"/>
        <v>500158.6799999997</v>
      </c>
      <c r="G58" s="12">
        <v>0</v>
      </c>
      <c r="H58" s="12">
        <v>0</v>
      </c>
      <c r="I58" s="12">
        <v>778814</v>
      </c>
      <c r="J58" s="12">
        <v>3264162.03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4957052.21</v>
      </c>
      <c r="S58" s="12">
        <f t="shared" si="25"/>
        <v>9000028.2400000002</v>
      </c>
      <c r="U58" s="13"/>
    </row>
    <row r="59" spans="1:21" ht="15" customHeight="1" outlineLevel="1">
      <c r="A59" s="1" t="s">
        <v>103</v>
      </c>
      <c r="B59" s="11" t="s">
        <v>104</v>
      </c>
      <c r="C59" s="12">
        <v>268290</v>
      </c>
      <c r="D59" s="12">
        <v>5502284.75</v>
      </c>
      <c r="E59" s="12">
        <f t="shared" si="24"/>
        <v>5770574.75</v>
      </c>
      <c r="F59" s="12">
        <f t="shared" si="3"/>
        <v>5470919.46</v>
      </c>
      <c r="G59" s="12">
        <v>0</v>
      </c>
      <c r="H59" s="12">
        <v>0</v>
      </c>
      <c r="I59" s="12">
        <v>0</v>
      </c>
      <c r="J59" s="12">
        <v>149914.29</v>
      </c>
      <c r="K59" s="12">
        <v>0</v>
      </c>
      <c r="L59" s="12">
        <v>0</v>
      </c>
      <c r="M59" s="12">
        <v>78352</v>
      </c>
      <c r="N59" s="12">
        <v>0</v>
      </c>
      <c r="O59" s="12">
        <v>0</v>
      </c>
      <c r="P59" s="12">
        <v>0</v>
      </c>
      <c r="Q59" s="12">
        <v>0</v>
      </c>
      <c r="R59" s="12">
        <v>71389</v>
      </c>
      <c r="S59" s="12">
        <f t="shared" si="25"/>
        <v>299655.29000000004</v>
      </c>
      <c r="U59" s="13"/>
    </row>
    <row r="60" spans="1:21" ht="15" customHeight="1">
      <c r="B60" s="8" t="s">
        <v>105</v>
      </c>
      <c r="C60" s="9">
        <f t="shared" ref="C60:E60" si="26">SUM(C61:C64)</f>
        <v>175210000</v>
      </c>
      <c r="D60" s="9">
        <f t="shared" si="26"/>
        <v>213250219.62</v>
      </c>
      <c r="E60" s="9">
        <f t="shared" si="26"/>
        <v>388460219.61999995</v>
      </c>
      <c r="F60" s="9">
        <f t="shared" si="3"/>
        <v>278083956.54999995</v>
      </c>
      <c r="G60" s="9">
        <f t="shared" ref="G60:R60" si="27">SUM(G61:G64)</f>
        <v>0</v>
      </c>
      <c r="H60" s="9">
        <f t="shared" si="27"/>
        <v>5207957.08</v>
      </c>
      <c r="I60" s="9">
        <f t="shared" si="27"/>
        <v>4891351.12</v>
      </c>
      <c r="J60" s="9">
        <f t="shared" si="27"/>
        <v>12603260.379999999</v>
      </c>
      <c r="K60" s="9">
        <f t="shared" si="27"/>
        <v>9055390.9499999993</v>
      </c>
      <c r="L60" s="9">
        <f t="shared" si="27"/>
        <v>17821508.890000001</v>
      </c>
      <c r="M60" s="9">
        <f t="shared" si="27"/>
        <v>16592879.84</v>
      </c>
      <c r="N60" s="9">
        <f t="shared" si="27"/>
        <v>5885089.0200000005</v>
      </c>
      <c r="O60" s="9">
        <f t="shared" si="27"/>
        <v>2463048.4300000002</v>
      </c>
      <c r="P60" s="9">
        <f t="shared" si="27"/>
        <v>11727954.139999999</v>
      </c>
      <c r="Q60" s="9">
        <f t="shared" si="27"/>
        <v>2081158.94</v>
      </c>
      <c r="R60" s="9">
        <f t="shared" si="27"/>
        <v>22046664.280000001</v>
      </c>
      <c r="S60" s="9">
        <f>+H60+G60+I60+J60+K60+L60+M60+N60+O60+P60+Q60+R60</f>
        <v>110376263.07000001</v>
      </c>
      <c r="U60" s="10"/>
    </row>
    <row r="61" spans="1:21" ht="15" customHeight="1" outlineLevel="1">
      <c r="A61" s="1" t="s">
        <v>106</v>
      </c>
      <c r="B61" s="11" t="s">
        <v>107</v>
      </c>
      <c r="C61" s="12">
        <v>169710000</v>
      </c>
      <c r="D61" s="12">
        <v>199687231.91</v>
      </c>
      <c r="E61" s="12">
        <f>+C61+D61</f>
        <v>369397231.90999997</v>
      </c>
      <c r="F61" s="12">
        <f t="shared" si="3"/>
        <v>264308337.74999997</v>
      </c>
      <c r="G61" s="12">
        <v>0</v>
      </c>
      <c r="H61" s="12">
        <v>5207957.08</v>
      </c>
      <c r="I61" s="12">
        <v>4891351.12</v>
      </c>
      <c r="J61" s="12">
        <v>11557909.1</v>
      </c>
      <c r="K61" s="12">
        <v>9055390.9499999993</v>
      </c>
      <c r="L61" s="12">
        <v>15855905.710000001</v>
      </c>
      <c r="M61" s="12">
        <v>16364220.859999999</v>
      </c>
      <c r="N61" s="12">
        <v>5632777.3200000003</v>
      </c>
      <c r="O61" s="12">
        <v>2463048.4300000002</v>
      </c>
      <c r="P61" s="12">
        <v>9932510.3699999992</v>
      </c>
      <c r="Q61" s="12">
        <v>2081158.94</v>
      </c>
      <c r="R61" s="12">
        <v>22046664.280000001</v>
      </c>
      <c r="S61" s="12">
        <f>+H61+G61+I61+J61+K61+L61+M61+N61+O61+P61+Q61+R61</f>
        <v>105088894.16</v>
      </c>
      <c r="U61" s="13"/>
    </row>
    <row r="62" spans="1:21" ht="15" customHeight="1" outlineLevel="1">
      <c r="A62" s="1" t="s">
        <v>108</v>
      </c>
      <c r="B62" s="11" t="s">
        <v>109</v>
      </c>
      <c r="C62" s="12">
        <v>5500000</v>
      </c>
      <c r="D62" s="12">
        <v>13562987.710000001</v>
      </c>
      <c r="E62" s="12">
        <f>+C62+D62</f>
        <v>19062987.710000001</v>
      </c>
      <c r="F62" s="12">
        <f t="shared" si="3"/>
        <v>13775618.800000001</v>
      </c>
      <c r="G62" s="12">
        <v>0</v>
      </c>
      <c r="H62" s="12">
        <v>0</v>
      </c>
      <c r="I62" s="12">
        <v>0</v>
      </c>
      <c r="J62" s="12">
        <v>1045351.28</v>
      </c>
      <c r="K62" s="12">
        <v>0</v>
      </c>
      <c r="L62" s="12">
        <v>1965603.18</v>
      </c>
      <c r="M62" s="12">
        <v>228658.98</v>
      </c>
      <c r="N62" s="12">
        <v>252311.7</v>
      </c>
      <c r="O62" s="12">
        <v>0</v>
      </c>
      <c r="P62" s="12">
        <v>1795443.77</v>
      </c>
      <c r="Q62" s="12">
        <v>0</v>
      </c>
      <c r="R62" s="12">
        <v>0</v>
      </c>
      <c r="S62" s="12">
        <f t="shared" ref="S62:S64" si="28">+H62+G62+I62+J62+K62+L62+M62+N62+O62+P62+Q62+R62</f>
        <v>5287368.91</v>
      </c>
    </row>
    <row r="63" spans="1:21" ht="15" customHeight="1" outlineLevel="1">
      <c r="A63" s="1" t="s">
        <v>110</v>
      </c>
      <c r="B63" s="11" t="s">
        <v>111</v>
      </c>
      <c r="C63" s="12">
        <v>0</v>
      </c>
      <c r="D63" s="12">
        <v>0</v>
      </c>
      <c r="E63" s="12">
        <f t="shared" ref="E63:E64" si="29">+C63+D63</f>
        <v>0</v>
      </c>
      <c r="F63" s="12">
        <f t="shared" si="3"/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/>
      <c r="Q63" s="12"/>
      <c r="R63" s="12"/>
      <c r="S63" s="12">
        <f t="shared" si="28"/>
        <v>0</v>
      </c>
    </row>
    <row r="64" spans="1:21" ht="15" customHeight="1" outlineLevel="1">
      <c r="A64" s="1" t="s">
        <v>112</v>
      </c>
      <c r="B64" s="11" t="s">
        <v>113</v>
      </c>
      <c r="C64" s="12">
        <v>0</v>
      </c>
      <c r="D64" s="12">
        <v>0</v>
      </c>
      <c r="E64" s="12">
        <f t="shared" si="29"/>
        <v>0</v>
      </c>
      <c r="F64" s="12">
        <f t="shared" si="3"/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/>
      <c r="Q64" s="12"/>
      <c r="R64" s="12"/>
      <c r="S64" s="12">
        <f t="shared" si="28"/>
        <v>0</v>
      </c>
    </row>
    <row r="65" spans="1:21" ht="15" hidden="1" customHeight="1">
      <c r="B65" s="14" t="s">
        <v>114</v>
      </c>
      <c r="C65" s="9">
        <f t="shared" ref="C65:E65" si="30">SUM(C66:C70)</f>
        <v>0</v>
      </c>
      <c r="D65" s="9">
        <f t="shared" si="30"/>
        <v>0</v>
      </c>
      <c r="E65" s="9">
        <f t="shared" si="30"/>
        <v>0</v>
      </c>
      <c r="F65" s="12">
        <f t="shared" si="3"/>
        <v>0</v>
      </c>
      <c r="G65" s="9">
        <f t="shared" ref="G65:Q65" si="31">SUM(G66:G70)</f>
        <v>0</v>
      </c>
      <c r="H65" s="9">
        <f t="shared" si="31"/>
        <v>0</v>
      </c>
      <c r="I65" s="9">
        <f t="shared" si="31"/>
        <v>0</v>
      </c>
      <c r="J65" s="9">
        <f t="shared" si="31"/>
        <v>0</v>
      </c>
      <c r="K65" s="9">
        <f t="shared" si="31"/>
        <v>0</v>
      </c>
      <c r="L65" s="9">
        <f t="shared" si="31"/>
        <v>0</v>
      </c>
      <c r="M65" s="9">
        <f t="shared" si="31"/>
        <v>0</v>
      </c>
      <c r="N65" s="9">
        <f t="shared" si="31"/>
        <v>0</v>
      </c>
      <c r="O65" s="9">
        <f t="shared" si="31"/>
        <v>0</v>
      </c>
      <c r="P65" s="9">
        <f t="shared" si="31"/>
        <v>0</v>
      </c>
      <c r="Q65" s="9">
        <f t="shared" si="31"/>
        <v>0</v>
      </c>
      <c r="R65" s="9"/>
      <c r="S65" s="9">
        <f>+G65+H65+L65+M65+N65+O65+P65+Q65</f>
        <v>0</v>
      </c>
    </row>
    <row r="66" spans="1:21" ht="15" hidden="1" customHeight="1" outlineLevel="1">
      <c r="A66" s="1" t="s">
        <v>115</v>
      </c>
      <c r="B66" s="11" t="s">
        <v>116</v>
      </c>
      <c r="C66" s="12">
        <v>0</v>
      </c>
      <c r="D66" s="12">
        <v>0</v>
      </c>
      <c r="E66" s="12">
        <v>0</v>
      </c>
      <c r="F66" s="12">
        <f t="shared" si="3"/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/>
      <c r="S66" s="12">
        <f>+H66+M66</f>
        <v>0</v>
      </c>
    </row>
    <row r="67" spans="1:21" ht="15" hidden="1" customHeight="1" outlineLevel="1">
      <c r="A67" s="1" t="s">
        <v>117</v>
      </c>
      <c r="B67" s="11" t="s">
        <v>118</v>
      </c>
      <c r="C67" s="12">
        <v>0</v>
      </c>
      <c r="D67" s="12">
        <v>0</v>
      </c>
      <c r="E67" s="12">
        <v>0</v>
      </c>
      <c r="F67" s="12">
        <f t="shared" si="3"/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/>
      <c r="S67" s="12">
        <f>+H67+M67</f>
        <v>0</v>
      </c>
    </row>
    <row r="68" spans="1:21" ht="15" hidden="1" customHeight="1" outlineLevel="1">
      <c r="A68" s="1" t="s">
        <v>119</v>
      </c>
      <c r="B68" s="11" t="s">
        <v>120</v>
      </c>
      <c r="C68" s="12">
        <v>0</v>
      </c>
      <c r="D68" s="12">
        <v>0</v>
      </c>
      <c r="E68" s="12">
        <v>0</v>
      </c>
      <c r="F68" s="12">
        <f t="shared" si="3"/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/>
      <c r="S68" s="12">
        <f>+H68+M68</f>
        <v>0</v>
      </c>
    </row>
    <row r="69" spans="1:21" ht="15" hidden="1" customHeight="1" outlineLevel="1">
      <c r="A69" s="1" t="s">
        <v>121</v>
      </c>
      <c r="B69" s="11" t="s">
        <v>122</v>
      </c>
      <c r="C69" s="12">
        <v>0</v>
      </c>
      <c r="D69" s="12">
        <v>0</v>
      </c>
      <c r="E69" s="12">
        <v>0</v>
      </c>
      <c r="F69" s="12">
        <f t="shared" si="3"/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/>
      <c r="S69" s="12">
        <f>+H69+M69</f>
        <v>0</v>
      </c>
    </row>
    <row r="70" spans="1:21" ht="15" hidden="1" customHeight="1" outlineLevel="1">
      <c r="A70" s="1" t="s">
        <v>123</v>
      </c>
      <c r="B70" s="11" t="s">
        <v>124</v>
      </c>
      <c r="C70" s="12">
        <v>0</v>
      </c>
      <c r="D70" s="12">
        <v>0</v>
      </c>
      <c r="E70" s="12">
        <v>0</v>
      </c>
      <c r="F70" s="12">
        <f t="shared" si="3"/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/>
      <c r="S70" s="12">
        <f>+H70+M70</f>
        <v>0</v>
      </c>
    </row>
    <row r="71" spans="1:21" ht="15" hidden="1" customHeight="1" collapsed="1">
      <c r="B71" s="14" t="s">
        <v>125</v>
      </c>
      <c r="C71" s="9">
        <f t="shared" ref="C71:E71" si="32">SUM(C72:C75)</f>
        <v>0</v>
      </c>
      <c r="D71" s="9">
        <f t="shared" si="32"/>
        <v>0</v>
      </c>
      <c r="E71" s="9">
        <f t="shared" si="32"/>
        <v>0</v>
      </c>
      <c r="F71" s="12">
        <f t="shared" ref="F71:F75" si="33">E71-S71</f>
        <v>0</v>
      </c>
      <c r="G71" s="9">
        <f t="shared" ref="G71:Q71" si="34">SUM(G72:G75)</f>
        <v>0</v>
      </c>
      <c r="H71" s="9">
        <f t="shared" si="34"/>
        <v>0</v>
      </c>
      <c r="I71" s="9">
        <f t="shared" si="34"/>
        <v>0</v>
      </c>
      <c r="J71" s="9">
        <f t="shared" si="34"/>
        <v>0</v>
      </c>
      <c r="K71" s="9">
        <f t="shared" si="34"/>
        <v>0</v>
      </c>
      <c r="L71" s="9">
        <f t="shared" si="34"/>
        <v>0</v>
      </c>
      <c r="M71" s="9">
        <f t="shared" si="34"/>
        <v>0</v>
      </c>
      <c r="N71" s="9">
        <f t="shared" si="34"/>
        <v>0</v>
      </c>
      <c r="O71" s="9">
        <f t="shared" si="34"/>
        <v>0</v>
      </c>
      <c r="P71" s="9">
        <f t="shared" si="34"/>
        <v>0</v>
      </c>
      <c r="Q71" s="9">
        <f t="shared" si="34"/>
        <v>0</v>
      </c>
      <c r="R71" s="9"/>
      <c r="S71" s="9">
        <f>+G71+H71+L71+M71+N71+O71+P71+Q71</f>
        <v>0</v>
      </c>
    </row>
    <row r="72" spans="1:21" ht="15" hidden="1" customHeight="1" outlineLevel="1">
      <c r="A72" s="1" t="s">
        <v>126</v>
      </c>
      <c r="B72" s="11" t="s">
        <v>127</v>
      </c>
      <c r="C72" s="12">
        <v>0</v>
      </c>
      <c r="D72" s="12">
        <v>0</v>
      </c>
      <c r="E72" s="12">
        <v>0</v>
      </c>
      <c r="F72" s="12">
        <f t="shared" si="33"/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/>
      <c r="S72" s="12">
        <f>+H72+G72</f>
        <v>0</v>
      </c>
    </row>
    <row r="73" spans="1:21" ht="15" hidden="1" customHeight="1" outlineLevel="1">
      <c r="A73" s="1" t="s">
        <v>128</v>
      </c>
      <c r="B73" s="11" t="s">
        <v>129</v>
      </c>
      <c r="C73" s="12">
        <v>0</v>
      </c>
      <c r="D73" s="12">
        <v>0</v>
      </c>
      <c r="E73" s="12">
        <v>0</v>
      </c>
      <c r="F73" s="12">
        <f t="shared" si="33"/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/>
      <c r="S73" s="12">
        <f>+H73+G73</f>
        <v>0</v>
      </c>
    </row>
    <row r="74" spans="1:21" ht="15" hidden="1" customHeight="1" outlineLevel="1">
      <c r="A74" s="1" t="s">
        <v>130</v>
      </c>
      <c r="B74" s="11" t="s">
        <v>131</v>
      </c>
      <c r="C74" s="12">
        <v>0</v>
      </c>
      <c r="D74" s="12">
        <v>0</v>
      </c>
      <c r="E74" s="12">
        <v>0</v>
      </c>
      <c r="F74" s="12">
        <f t="shared" si="33"/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/>
      <c r="S74" s="12">
        <f>+H74+G74</f>
        <v>0</v>
      </c>
    </row>
    <row r="75" spans="1:21" ht="15" hidden="1" customHeight="1" outlineLevel="1">
      <c r="A75" s="1" t="s">
        <v>132</v>
      </c>
      <c r="B75" s="11" t="s">
        <v>133</v>
      </c>
      <c r="C75" s="12">
        <v>0</v>
      </c>
      <c r="D75" s="12">
        <v>0</v>
      </c>
      <c r="E75" s="12">
        <v>0</v>
      </c>
      <c r="F75" s="12">
        <f t="shared" si="33"/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/>
      <c r="S75" s="12">
        <f>+H75+G75</f>
        <v>0</v>
      </c>
    </row>
    <row r="76" spans="1:21" collapsed="1">
      <c r="B76" s="15" t="s">
        <v>134</v>
      </c>
      <c r="C76" s="16">
        <f t="shared" ref="C76:F76" si="35">C60+C50+C33+C23+C42+C13+C7+C65+C71</f>
        <v>11182324484</v>
      </c>
      <c r="D76" s="16">
        <f t="shared" si="35"/>
        <v>1500000000.0000002</v>
      </c>
      <c r="E76" s="16">
        <f t="shared" si="35"/>
        <v>12682324484</v>
      </c>
      <c r="F76" s="16">
        <f t="shared" si="35"/>
        <v>3155373896.9100003</v>
      </c>
      <c r="G76" s="16">
        <f t="shared" ref="G76:K76" si="36">G60+G50+G33+G23+G42+G13+G7+G65+G71</f>
        <v>484485193.49000001</v>
      </c>
      <c r="H76" s="16">
        <f t="shared" si="36"/>
        <v>604876392.89999998</v>
      </c>
      <c r="I76" s="16">
        <f t="shared" si="36"/>
        <v>686487731.28999996</v>
      </c>
      <c r="J76" s="16">
        <f t="shared" si="36"/>
        <v>626394104.71000004</v>
      </c>
      <c r="K76" s="16">
        <f t="shared" si="36"/>
        <v>1008496900.3800001</v>
      </c>
      <c r="L76" s="16">
        <f t="shared" ref="L76:R76" si="37">L60+L50+L33+L23+L42+L13+L7+L65+L71</f>
        <v>791367369.63999999</v>
      </c>
      <c r="M76" s="16">
        <f t="shared" si="37"/>
        <v>681547728</v>
      </c>
      <c r="N76" s="16">
        <f t="shared" si="37"/>
        <v>659612945.62</v>
      </c>
      <c r="O76" s="16">
        <f t="shared" si="37"/>
        <v>592959362.54999995</v>
      </c>
      <c r="P76" s="16">
        <f t="shared" si="37"/>
        <v>645684610.88</v>
      </c>
      <c r="Q76" s="16">
        <f t="shared" si="37"/>
        <v>1149258141.75</v>
      </c>
      <c r="R76" s="16">
        <f t="shared" si="37"/>
        <v>1595780105.8800001</v>
      </c>
      <c r="S76" s="23">
        <f>+G76+H76+I76+J76+K76+L76+M76+N76+O76+P76+Q76+R76</f>
        <v>9526950587.0900002</v>
      </c>
      <c r="U76" s="17"/>
    </row>
    <row r="77" spans="1:21" outlineLevel="2">
      <c r="B77" s="6" t="s">
        <v>135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9">
        <f t="shared" ref="S77:S85" si="38">SUM(G77:G77)</f>
        <v>0</v>
      </c>
    </row>
    <row r="78" spans="1:21" outlineLevel="2">
      <c r="B78" s="19" t="s">
        <v>136</v>
      </c>
      <c r="C78" s="20">
        <f t="shared" ref="C78:G78" si="39">C79+C80</f>
        <v>0</v>
      </c>
      <c r="D78" s="20">
        <f t="shared" ref="D78:E78" si="40">D79+D80</f>
        <v>0</v>
      </c>
      <c r="E78" s="20">
        <f t="shared" si="40"/>
        <v>0</v>
      </c>
      <c r="F78" s="20">
        <f t="shared" ref="F78" si="41">F79+F80</f>
        <v>0</v>
      </c>
      <c r="G78" s="20">
        <f t="shared" si="39"/>
        <v>0</v>
      </c>
      <c r="H78" s="20">
        <f t="shared" ref="H78:I78" si="42">H79+H80</f>
        <v>0</v>
      </c>
      <c r="I78" s="20">
        <f t="shared" si="42"/>
        <v>0</v>
      </c>
      <c r="J78" s="20">
        <f t="shared" ref="J78:K78" si="43">J79+J80</f>
        <v>0</v>
      </c>
      <c r="K78" s="20">
        <f t="shared" si="43"/>
        <v>0</v>
      </c>
      <c r="L78" s="20">
        <f t="shared" ref="L78:R78" si="44">L79+L80</f>
        <v>0</v>
      </c>
      <c r="M78" s="20">
        <f t="shared" si="44"/>
        <v>0</v>
      </c>
      <c r="N78" s="20">
        <f t="shared" si="44"/>
        <v>0</v>
      </c>
      <c r="O78" s="20">
        <f t="shared" si="44"/>
        <v>0</v>
      </c>
      <c r="P78" s="20">
        <f t="shared" si="44"/>
        <v>0</v>
      </c>
      <c r="Q78" s="20">
        <f t="shared" si="44"/>
        <v>0</v>
      </c>
      <c r="R78" s="20">
        <f t="shared" si="44"/>
        <v>0</v>
      </c>
      <c r="S78" s="9">
        <f t="shared" si="38"/>
        <v>0</v>
      </c>
    </row>
    <row r="79" spans="1:21" ht="31.5" outlineLevel="2">
      <c r="A79" s="1" t="s">
        <v>137</v>
      </c>
      <c r="B79" s="11" t="s">
        <v>138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/>
      <c r="S79" s="12">
        <f t="shared" si="38"/>
        <v>0</v>
      </c>
    </row>
    <row r="80" spans="1:21" ht="31.5" outlineLevel="2">
      <c r="A80" s="1" t="s">
        <v>139</v>
      </c>
      <c r="B80" s="11" t="s">
        <v>140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/>
      <c r="S80" s="12">
        <f t="shared" si="38"/>
        <v>0</v>
      </c>
    </row>
    <row r="81" spans="1:19" outlineLevel="2">
      <c r="B81" s="19" t="s">
        <v>141</v>
      </c>
      <c r="C81" s="20">
        <f t="shared" ref="C81:G81" si="45">C82+C83</f>
        <v>0</v>
      </c>
      <c r="D81" s="20">
        <f t="shared" ref="D81:E81" si="46">D82+D83</f>
        <v>0</v>
      </c>
      <c r="E81" s="20">
        <f t="shared" si="46"/>
        <v>0</v>
      </c>
      <c r="F81" s="20">
        <f t="shared" ref="F81" si="47">F82+F83</f>
        <v>0</v>
      </c>
      <c r="G81" s="20">
        <f t="shared" si="45"/>
        <v>0</v>
      </c>
      <c r="H81" s="20">
        <f t="shared" ref="H81:I81" si="48">H82+H83</f>
        <v>0</v>
      </c>
      <c r="I81" s="20">
        <f t="shared" si="48"/>
        <v>0</v>
      </c>
      <c r="J81" s="20">
        <f t="shared" ref="J81:R81" si="49">J82+J83</f>
        <v>0</v>
      </c>
      <c r="K81" s="20">
        <f t="shared" si="49"/>
        <v>0</v>
      </c>
      <c r="L81" s="20">
        <f t="shared" si="49"/>
        <v>0</v>
      </c>
      <c r="M81" s="20">
        <f t="shared" si="49"/>
        <v>0</v>
      </c>
      <c r="N81" s="20">
        <f t="shared" si="49"/>
        <v>0</v>
      </c>
      <c r="O81" s="20">
        <f t="shared" si="49"/>
        <v>0</v>
      </c>
      <c r="P81" s="20">
        <f t="shared" si="49"/>
        <v>0</v>
      </c>
      <c r="Q81" s="20">
        <f t="shared" si="49"/>
        <v>0</v>
      </c>
      <c r="R81" s="20">
        <f t="shared" si="49"/>
        <v>0</v>
      </c>
      <c r="S81" s="9">
        <f t="shared" si="38"/>
        <v>0</v>
      </c>
    </row>
    <row r="82" spans="1:19" outlineLevel="2">
      <c r="A82" s="1" t="s">
        <v>142</v>
      </c>
      <c r="B82" s="11" t="s">
        <v>143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/>
      <c r="S82" s="12">
        <f t="shared" si="38"/>
        <v>0</v>
      </c>
    </row>
    <row r="83" spans="1:19" outlineLevel="2">
      <c r="A83" s="1" t="s">
        <v>144</v>
      </c>
      <c r="B83" s="11" t="s">
        <v>145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/>
      <c r="S83" s="12">
        <f t="shared" si="38"/>
        <v>0</v>
      </c>
    </row>
    <row r="84" spans="1:19" outlineLevel="2">
      <c r="B84" s="19" t="s">
        <v>146</v>
      </c>
      <c r="C84" s="21">
        <f t="shared" ref="C84:R84" si="50">C85</f>
        <v>0</v>
      </c>
      <c r="D84" s="21">
        <f t="shared" si="50"/>
        <v>0</v>
      </c>
      <c r="E84" s="21">
        <f t="shared" si="50"/>
        <v>0</v>
      </c>
      <c r="F84" s="21">
        <f t="shared" si="50"/>
        <v>0</v>
      </c>
      <c r="G84" s="21">
        <f t="shared" si="50"/>
        <v>0</v>
      </c>
      <c r="H84" s="21">
        <f t="shared" si="50"/>
        <v>0</v>
      </c>
      <c r="I84" s="21">
        <f t="shared" si="50"/>
        <v>0</v>
      </c>
      <c r="J84" s="21">
        <f t="shared" si="50"/>
        <v>0</v>
      </c>
      <c r="K84" s="21">
        <f t="shared" si="50"/>
        <v>0</v>
      </c>
      <c r="L84" s="21">
        <f t="shared" si="50"/>
        <v>0</v>
      </c>
      <c r="M84" s="21">
        <f t="shared" si="50"/>
        <v>0</v>
      </c>
      <c r="N84" s="21">
        <f t="shared" si="50"/>
        <v>0</v>
      </c>
      <c r="O84" s="21">
        <f t="shared" si="50"/>
        <v>0</v>
      </c>
      <c r="P84" s="21">
        <f t="shared" si="50"/>
        <v>0</v>
      </c>
      <c r="Q84" s="21">
        <f t="shared" si="50"/>
        <v>0</v>
      </c>
      <c r="R84" s="21">
        <f t="shared" si="50"/>
        <v>0</v>
      </c>
      <c r="S84" s="9">
        <f t="shared" si="38"/>
        <v>0</v>
      </c>
    </row>
    <row r="85" spans="1:19" ht="31.5" outlineLevel="2">
      <c r="A85" s="1" t="s">
        <v>147</v>
      </c>
      <c r="B85" s="11" t="s">
        <v>148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/>
      <c r="S85" s="12">
        <f t="shared" si="38"/>
        <v>0</v>
      </c>
    </row>
    <row r="86" spans="1:19" outlineLevel="2">
      <c r="B86" s="22" t="s">
        <v>149</v>
      </c>
      <c r="C86" s="23">
        <f t="shared" ref="C86:E86" si="51">C77</f>
        <v>0</v>
      </c>
      <c r="D86" s="23">
        <f t="shared" si="51"/>
        <v>0</v>
      </c>
      <c r="E86" s="23">
        <f t="shared" si="51"/>
        <v>0</v>
      </c>
      <c r="F86" s="23">
        <f t="shared" ref="F86" si="52">F77</f>
        <v>0</v>
      </c>
      <c r="G86" s="23">
        <f>G77</f>
        <v>0</v>
      </c>
      <c r="H86" s="23">
        <f t="shared" ref="H86:R86" si="53">H77</f>
        <v>0</v>
      </c>
      <c r="I86" s="23">
        <f t="shared" si="53"/>
        <v>0</v>
      </c>
      <c r="J86" s="23">
        <f t="shared" si="53"/>
        <v>0</v>
      </c>
      <c r="K86" s="23">
        <f t="shared" si="53"/>
        <v>0</v>
      </c>
      <c r="L86" s="23">
        <f t="shared" si="53"/>
        <v>0</v>
      </c>
      <c r="M86" s="23">
        <f t="shared" si="53"/>
        <v>0</v>
      </c>
      <c r="N86" s="23">
        <f t="shared" si="53"/>
        <v>0</v>
      </c>
      <c r="O86" s="23">
        <f t="shared" si="53"/>
        <v>0</v>
      </c>
      <c r="P86" s="23">
        <f t="shared" si="53"/>
        <v>0</v>
      </c>
      <c r="Q86" s="23">
        <f t="shared" si="53"/>
        <v>0</v>
      </c>
      <c r="R86" s="23">
        <f t="shared" si="53"/>
        <v>0</v>
      </c>
      <c r="S86" s="23">
        <f>S77</f>
        <v>0</v>
      </c>
    </row>
    <row r="88" spans="1:19" ht="16.5">
      <c r="B88" s="24" t="s">
        <v>150</v>
      </c>
      <c r="C88" s="25">
        <f>C86+C76</f>
        <v>11182324484</v>
      </c>
      <c r="D88" s="25">
        <f t="shared" ref="D88:E88" si="54">D86+D76</f>
        <v>1500000000.0000002</v>
      </c>
      <c r="E88" s="25">
        <f t="shared" si="54"/>
        <v>12682324484</v>
      </c>
      <c r="F88" s="25">
        <f t="shared" ref="F88" si="55">F86+F76</f>
        <v>3155373896.9100003</v>
      </c>
      <c r="G88" s="25">
        <f t="shared" ref="G88:J88" si="56">G86+G76</f>
        <v>484485193.49000001</v>
      </c>
      <c r="H88" s="25">
        <f t="shared" si="56"/>
        <v>604876392.89999998</v>
      </c>
      <c r="I88" s="25">
        <f t="shared" si="56"/>
        <v>686487731.28999996</v>
      </c>
      <c r="J88" s="25">
        <f t="shared" si="56"/>
        <v>626394104.71000004</v>
      </c>
      <c r="K88" s="25">
        <f t="shared" ref="K88:R88" si="57">K86+K76</f>
        <v>1008496900.3800001</v>
      </c>
      <c r="L88" s="25">
        <f t="shared" si="57"/>
        <v>791367369.63999999</v>
      </c>
      <c r="M88" s="25">
        <f t="shared" si="57"/>
        <v>681547728</v>
      </c>
      <c r="N88" s="25">
        <f t="shared" si="57"/>
        <v>659612945.62</v>
      </c>
      <c r="O88" s="25">
        <f t="shared" si="57"/>
        <v>592959362.54999995</v>
      </c>
      <c r="P88" s="25">
        <f t="shared" si="57"/>
        <v>645684610.88</v>
      </c>
      <c r="Q88" s="25">
        <f t="shared" si="57"/>
        <v>1149258141.75</v>
      </c>
      <c r="R88" s="25">
        <f t="shared" si="57"/>
        <v>1595780105.8800001</v>
      </c>
      <c r="S88" s="25">
        <f>S86+S76</f>
        <v>9526950587.0900002</v>
      </c>
    </row>
    <row r="89" spans="1:19" s="27" customFormat="1">
      <c r="A89" s="1"/>
      <c r="B89" s="26" t="s">
        <v>151</v>
      </c>
      <c r="C89" s="26"/>
      <c r="D89" s="26"/>
      <c r="E89" s="26"/>
      <c r="F89" s="26"/>
    </row>
    <row r="90" spans="1:19" s="27" customFormat="1">
      <c r="A90" s="1"/>
      <c r="B90" s="34" t="s">
        <v>176</v>
      </c>
      <c r="C90" s="26"/>
      <c r="D90" s="26"/>
      <c r="E90" s="26"/>
      <c r="F90" s="26"/>
    </row>
    <row r="91" spans="1:19" s="27" customFormat="1">
      <c r="A91" s="1"/>
      <c r="B91" s="28" t="s">
        <v>152</v>
      </c>
      <c r="C91" s="28"/>
      <c r="S91" s="29"/>
    </row>
    <row r="92" spans="1:19" s="27" customFormat="1" ht="27.75" customHeight="1">
      <c r="A92" s="1"/>
      <c r="B92" s="30" t="s">
        <v>153</v>
      </c>
      <c r="C92" s="28"/>
    </row>
    <row r="93" spans="1:19" s="27" customFormat="1" ht="40.5">
      <c r="A93" s="1"/>
      <c r="B93" s="35" t="s">
        <v>161</v>
      </c>
    </row>
    <row r="94" spans="1:19" s="27" customFormat="1" ht="54">
      <c r="A94" s="1"/>
      <c r="B94" s="35" t="s">
        <v>162</v>
      </c>
      <c r="D94" s="43"/>
      <c r="E94" s="43"/>
      <c r="F94" s="36"/>
      <c r="H94" s="43"/>
      <c r="I94" s="43"/>
      <c r="K94" s="43"/>
      <c r="L94" s="43"/>
    </row>
    <row r="95" spans="1:19" s="27" customFormat="1" ht="16.5">
      <c r="A95" s="1"/>
      <c r="B95" s="28" t="s">
        <v>154</v>
      </c>
      <c r="C95" s="28"/>
      <c r="D95" s="44"/>
      <c r="E95" s="44"/>
      <c r="F95" s="37"/>
      <c r="H95" s="45"/>
      <c r="I95" s="45"/>
      <c r="K95" s="44"/>
      <c r="L95" s="44"/>
    </row>
    <row r="96" spans="1:19" s="27" customFormat="1" ht="27.75">
      <c r="A96" s="1"/>
      <c r="B96" s="30" t="s">
        <v>155</v>
      </c>
      <c r="C96" s="28"/>
      <c r="D96" s="44"/>
      <c r="E96" s="44"/>
      <c r="F96" s="37"/>
      <c r="H96" s="44"/>
      <c r="I96" s="44"/>
      <c r="K96" s="44"/>
      <c r="L96" s="44"/>
    </row>
    <row r="97" spans="1:19" s="27" customFormat="1">
      <c r="A97" s="1"/>
      <c r="B97" s="28" t="s">
        <v>156</v>
      </c>
      <c r="C97" s="28"/>
      <c r="D97" s="28"/>
      <c r="E97" s="28"/>
      <c r="F97" s="28"/>
    </row>
    <row r="98" spans="1:19">
      <c r="B98" s="42"/>
      <c r="C98" s="42"/>
      <c r="D98" s="42"/>
      <c r="E98" s="42"/>
      <c r="F98" s="42"/>
      <c r="G98" s="42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</row>
    <row r="99" spans="1:19">
      <c r="B99" s="32"/>
      <c r="C99" s="32"/>
      <c r="D99" s="32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</row>
    <row r="100" spans="1:19">
      <c r="B100" s="32"/>
      <c r="C100" s="32"/>
      <c r="D100" s="32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</row>
    <row r="101" spans="1:19">
      <c r="B101" s="32"/>
      <c r="C101" s="32"/>
      <c r="D101" s="32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</row>
    <row r="102" spans="1:19">
      <c r="B102" s="32"/>
      <c r="C102" s="32"/>
      <c r="D102" s="32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</row>
    <row r="103" spans="1:19">
      <c r="B103" s="32"/>
      <c r="C103" s="32"/>
      <c r="D103" s="32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</row>
    <row r="104" spans="1:19">
      <c r="B104" s="32"/>
      <c r="C104" s="32"/>
      <c r="D104" s="32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</row>
    <row r="105" spans="1:19">
      <c r="B105" s="32"/>
      <c r="C105" s="32"/>
      <c r="D105" s="32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</row>
    <row r="106" spans="1:19">
      <c r="B106" s="32"/>
      <c r="C106" s="32"/>
      <c r="D106" s="32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</row>
    <row r="107" spans="1:19">
      <c r="B107" s="32"/>
      <c r="C107" s="32"/>
      <c r="D107" s="32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</row>
    <row r="108" spans="1:19">
      <c r="B108" s="32"/>
      <c r="C108" s="32"/>
      <c r="D108" s="32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</row>
    <row r="109" spans="1:19">
      <c r="B109" s="32"/>
      <c r="C109" s="32"/>
      <c r="D109" s="32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</row>
    <row r="110" spans="1:19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</row>
    <row r="111" spans="1:19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</row>
  </sheetData>
  <mergeCells count="14">
    <mergeCell ref="B1:S1"/>
    <mergeCell ref="B2:S2"/>
    <mergeCell ref="B3:S3"/>
    <mergeCell ref="B4:S4"/>
    <mergeCell ref="B98:G98"/>
    <mergeCell ref="K94:L94"/>
    <mergeCell ref="H94:I94"/>
    <mergeCell ref="D94:E94"/>
    <mergeCell ref="D95:E95"/>
    <mergeCell ref="D96:E96"/>
    <mergeCell ref="H95:I95"/>
    <mergeCell ref="H96:I96"/>
    <mergeCell ref="K95:L95"/>
    <mergeCell ref="K96:L96"/>
  </mergeCells>
  <phoneticPr fontId="16" type="noConversion"/>
  <pageMargins left="0.23622047244094491" right="0.23622047244094491" top="0.74803149606299213" bottom="0.74803149606299213" header="0.31496062992125984" footer="0.31496062992125984"/>
  <pageSetup paperSize="5" scale="37" orientation="landscape" r:id="rId1"/>
  <rowBreaks count="1" manualBreakCount="1">
    <brk id="64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Martinez</dc:creator>
  <cp:lastModifiedBy>Bertilia Del Jesus Rodriguez Alcantara De Oviedo</cp:lastModifiedBy>
  <cp:lastPrinted>2024-12-02T20:59:46Z</cp:lastPrinted>
  <dcterms:created xsi:type="dcterms:W3CDTF">2022-03-09T15:01:24Z</dcterms:created>
  <dcterms:modified xsi:type="dcterms:W3CDTF">2025-01-15T16:03:46Z</dcterms:modified>
</cp:coreProperties>
</file>