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5/Ejecucion 2025/"/>
    </mc:Choice>
  </mc:AlternateContent>
  <xr:revisionPtr revIDLastSave="8" documentId="8_{98F9B745-F35B-4F0D-8E83-FC6FC7DDDACE}" xr6:coauthVersionLast="47" xr6:coauthVersionMax="47" xr10:uidLastSave="{B54B8D96-06F3-4C7A-8F5F-E4E523E4660D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1" l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61" i="1"/>
  <c r="P60" i="1"/>
  <c r="P52" i="1"/>
  <c r="P53" i="1"/>
  <c r="P54" i="1"/>
  <c r="P55" i="1"/>
  <c r="P56" i="1"/>
  <c r="P57" i="1"/>
  <c r="P58" i="1"/>
  <c r="P59" i="1"/>
  <c r="P51" i="1"/>
  <c r="P25" i="1"/>
  <c r="P26" i="1"/>
  <c r="P27" i="1"/>
  <c r="P28" i="1"/>
  <c r="P29" i="1"/>
  <c r="P30" i="1"/>
  <c r="P31" i="1"/>
  <c r="P32" i="1"/>
  <c r="P24" i="1"/>
  <c r="P23" i="1"/>
  <c r="P15" i="1"/>
  <c r="P16" i="1"/>
  <c r="P17" i="1"/>
  <c r="P18" i="1"/>
  <c r="P19" i="1"/>
  <c r="P20" i="1"/>
  <c r="P21" i="1"/>
  <c r="P22" i="1"/>
  <c r="P14" i="1"/>
  <c r="P13" i="1"/>
  <c r="P10" i="1"/>
  <c r="P11" i="1"/>
  <c r="P12" i="1"/>
  <c r="O84" i="1"/>
  <c r="O81" i="1"/>
  <c r="O78" i="1"/>
  <c r="O60" i="1"/>
  <c r="O50" i="1"/>
  <c r="P50" i="1" s="1"/>
  <c r="O42" i="1"/>
  <c r="O23" i="1"/>
  <c r="O13" i="1"/>
  <c r="O7" i="1"/>
  <c r="N86" i="1"/>
  <c r="M86" i="1"/>
  <c r="L86" i="1"/>
  <c r="K86" i="1"/>
  <c r="J86" i="1"/>
  <c r="I86" i="1"/>
  <c r="H86" i="1"/>
  <c r="G86" i="1"/>
  <c r="F86" i="1"/>
  <c r="E86" i="1"/>
  <c r="D86" i="1"/>
  <c r="C86" i="1"/>
  <c r="P85" i="1"/>
  <c r="N84" i="1"/>
  <c r="M84" i="1"/>
  <c r="L84" i="1"/>
  <c r="K84" i="1"/>
  <c r="J84" i="1"/>
  <c r="I84" i="1"/>
  <c r="H84" i="1"/>
  <c r="G84" i="1"/>
  <c r="F84" i="1"/>
  <c r="E84" i="1"/>
  <c r="D84" i="1"/>
  <c r="C84" i="1"/>
  <c r="P83" i="1"/>
  <c r="P82" i="1"/>
  <c r="N81" i="1"/>
  <c r="M81" i="1"/>
  <c r="L81" i="1"/>
  <c r="K81" i="1"/>
  <c r="J81" i="1"/>
  <c r="I81" i="1"/>
  <c r="H81" i="1"/>
  <c r="G81" i="1"/>
  <c r="F81" i="1"/>
  <c r="E81" i="1"/>
  <c r="P81" i="1" s="1"/>
  <c r="D81" i="1"/>
  <c r="C81" i="1"/>
  <c r="P80" i="1"/>
  <c r="P79" i="1"/>
  <c r="N78" i="1"/>
  <c r="M78" i="1"/>
  <c r="L78" i="1"/>
  <c r="K78" i="1"/>
  <c r="J78" i="1"/>
  <c r="I78" i="1"/>
  <c r="H78" i="1"/>
  <c r="G78" i="1"/>
  <c r="F78" i="1"/>
  <c r="E78" i="1"/>
  <c r="D78" i="1"/>
  <c r="C78" i="1"/>
  <c r="P77" i="1"/>
  <c r="F71" i="1"/>
  <c r="E71" i="1"/>
  <c r="D71" i="1"/>
  <c r="C71" i="1"/>
  <c r="F65" i="1"/>
  <c r="E65" i="1"/>
  <c r="D65" i="1"/>
  <c r="C65" i="1"/>
  <c r="E64" i="1"/>
  <c r="E63" i="1"/>
  <c r="E62" i="1"/>
  <c r="E61" i="1"/>
  <c r="E60" i="1" s="1"/>
  <c r="N60" i="1"/>
  <c r="N76" i="1" s="1"/>
  <c r="M60" i="1"/>
  <c r="M76" i="1" s="1"/>
  <c r="L60" i="1"/>
  <c r="K60" i="1"/>
  <c r="J60" i="1"/>
  <c r="I60" i="1"/>
  <c r="H60" i="1"/>
  <c r="G60" i="1"/>
  <c r="F60" i="1"/>
  <c r="D60" i="1"/>
  <c r="C60" i="1"/>
  <c r="C76" i="1" s="1"/>
  <c r="E59" i="1"/>
  <c r="E58" i="1"/>
  <c r="E57" i="1"/>
  <c r="E56" i="1"/>
  <c r="E55" i="1"/>
  <c r="E54" i="1"/>
  <c r="E53" i="1"/>
  <c r="E52" i="1"/>
  <c r="E51" i="1"/>
  <c r="N50" i="1"/>
  <c r="M50" i="1"/>
  <c r="L50" i="1"/>
  <c r="K50" i="1"/>
  <c r="J50" i="1"/>
  <c r="I50" i="1"/>
  <c r="H50" i="1"/>
  <c r="G50" i="1"/>
  <c r="F50" i="1"/>
  <c r="D50" i="1"/>
  <c r="C50" i="1"/>
  <c r="P49" i="1"/>
  <c r="P48" i="1"/>
  <c r="P47" i="1"/>
  <c r="P46" i="1"/>
  <c r="P45" i="1"/>
  <c r="P44" i="1"/>
  <c r="P43" i="1"/>
  <c r="E43" i="1"/>
  <c r="N42" i="1"/>
  <c r="M42" i="1"/>
  <c r="L42" i="1"/>
  <c r="K42" i="1"/>
  <c r="J42" i="1"/>
  <c r="I42" i="1"/>
  <c r="H42" i="1"/>
  <c r="G42" i="1"/>
  <c r="F42" i="1"/>
  <c r="E42" i="1"/>
  <c r="D42" i="1"/>
  <c r="C42" i="1"/>
  <c r="P41" i="1"/>
  <c r="P40" i="1"/>
  <c r="P39" i="1"/>
  <c r="P38" i="1"/>
  <c r="P37" i="1"/>
  <c r="P36" i="1"/>
  <c r="P35" i="1"/>
  <c r="P34" i="1"/>
  <c r="F33" i="1"/>
  <c r="E33" i="1"/>
  <c r="P33" i="1" s="1"/>
  <c r="D33" i="1"/>
  <c r="C33" i="1"/>
  <c r="E32" i="1"/>
  <c r="E31" i="1"/>
  <c r="E30" i="1"/>
  <c r="E29" i="1"/>
  <c r="E28" i="1"/>
  <c r="E27" i="1"/>
  <c r="E26" i="1"/>
  <c r="E25" i="1"/>
  <c r="E24" i="1"/>
  <c r="N23" i="1"/>
  <c r="M23" i="1"/>
  <c r="L23" i="1"/>
  <c r="K23" i="1"/>
  <c r="J23" i="1"/>
  <c r="I23" i="1"/>
  <c r="H23" i="1"/>
  <c r="G23" i="1"/>
  <c r="F23" i="1"/>
  <c r="D23" i="1"/>
  <c r="C23" i="1"/>
  <c r="E22" i="1"/>
  <c r="E21" i="1"/>
  <c r="E20" i="1"/>
  <c r="E19" i="1"/>
  <c r="E18" i="1"/>
  <c r="E17" i="1"/>
  <c r="E16" i="1"/>
  <c r="E15" i="1"/>
  <c r="E14" i="1"/>
  <c r="N13" i="1"/>
  <c r="M13" i="1"/>
  <c r="L13" i="1"/>
  <c r="K13" i="1"/>
  <c r="J13" i="1"/>
  <c r="I13" i="1"/>
  <c r="H13" i="1"/>
  <c r="G13" i="1"/>
  <c r="F13" i="1"/>
  <c r="D13" i="1"/>
  <c r="C13" i="1"/>
  <c r="E12" i="1"/>
  <c r="E11" i="1"/>
  <c r="E10" i="1"/>
  <c r="E9" i="1"/>
  <c r="P9" i="1" s="1"/>
  <c r="E8" i="1"/>
  <c r="E7" i="1" s="1"/>
  <c r="N7" i="1"/>
  <c r="M7" i="1"/>
  <c r="L7" i="1"/>
  <c r="K7" i="1"/>
  <c r="J7" i="1"/>
  <c r="I7" i="1"/>
  <c r="H7" i="1"/>
  <c r="G7" i="1"/>
  <c r="F7" i="1"/>
  <c r="D7" i="1"/>
  <c r="C7" i="1"/>
  <c r="D76" i="1" l="1"/>
  <c r="D88" i="1" s="1"/>
  <c r="P8" i="1"/>
  <c r="P7" i="1"/>
  <c r="O76" i="1"/>
  <c r="O6" i="1"/>
  <c r="C88" i="1"/>
  <c r="P42" i="1"/>
  <c r="P78" i="1"/>
  <c r="K6" i="1"/>
  <c r="I76" i="1"/>
  <c r="J76" i="1"/>
  <c r="J6" i="1"/>
  <c r="K76" i="1"/>
  <c r="K88" i="1" s="1"/>
  <c r="N6" i="1"/>
  <c r="C6" i="1"/>
  <c r="F76" i="1"/>
  <c r="F88" i="1" s="1"/>
  <c r="F6" i="1"/>
  <c r="G76" i="1"/>
  <c r="G88" i="1" s="1"/>
  <c r="G6" i="1"/>
  <c r="D6" i="1"/>
  <c r="H6" i="1"/>
  <c r="L6" i="1"/>
  <c r="M6" i="1"/>
  <c r="E13" i="1"/>
  <c r="I6" i="1"/>
  <c r="L76" i="1"/>
  <c r="L88" i="1" s="1"/>
  <c r="P84" i="1"/>
  <c r="I88" i="1"/>
  <c r="J88" i="1"/>
  <c r="M88" i="1"/>
  <c r="N88" i="1"/>
  <c r="H76" i="1"/>
  <c r="H88" i="1" s="1"/>
  <c r="E23" i="1"/>
  <c r="P86" i="1"/>
  <c r="E50" i="1"/>
  <c r="O88" i="1" l="1"/>
  <c r="E6" i="1"/>
  <c r="P6" i="1" s="1"/>
  <c r="E76" i="1"/>
  <c r="P76" i="1" s="1"/>
  <c r="E88" i="1" l="1"/>
  <c r="P88" i="1" s="1"/>
</calcChain>
</file>

<file path=xl/sharedStrings.xml><?xml version="1.0" encoding="utf-8"?>
<sst xmlns="http://schemas.openxmlformats.org/spreadsheetml/2006/main" count="174" uniqueCount="174">
  <si>
    <t>Ejecución de Gastos y Aplicaciones Financieras Capitulo 5188</t>
  </si>
  <si>
    <t>AÑO 2025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</si>
  <si>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</si>
  <si>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</si>
  <si>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</si>
  <si>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</si>
  <si>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</si>
  <si>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</si>
  <si>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</si>
  <si>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</si>
  <si>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</si>
  <si>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</si>
  <si>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</si>
  <si>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</si>
  <si>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>agosto</t>
  </si>
  <si>
    <t xml:space="preserve">septiembre 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</si>
  <si>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</si>
  <si>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</si>
  <si>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</si>
  <si>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</si>
  <si>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</si>
  <si>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</si>
  <si>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</si>
  <si>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</si>
  <si>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</si>
  <si>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</si>
  <si>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</si>
  <si>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</si>
  <si>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</si>
  <si>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</si>
  <si>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</si>
  <si>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</si>
  <si>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</si>
  <si>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</si>
  <si>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</si>
  <si>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</si>
  <si>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</si>
  <si>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</si>
  <si>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</si>
  <si>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</si>
  <si>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</si>
  <si>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</si>
  <si>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</si>
  <si>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</si>
  <si>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</si>
  <si>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</si>
  <si>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</si>
  <si>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</si>
  <si>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</si>
  <si>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</si>
  <si>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</si>
  <si>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</si>
  <si>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</si>
  <si>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</si>
  <si>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</si>
  <si>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</si>
  <si>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</si>
  <si>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</si>
  <si>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</si>
  <si>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</si>
  <si>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</si>
  <si>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</si>
  <si>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</si>
  <si>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</si>
  <si>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</si>
  <si>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</si>
  <si>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</si>
  <si>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</si>
  <si>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</si>
  <si>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</si>
  <si>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</si>
  <si>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</si>
  <si>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</si>
  <si>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</si>
  <si>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</si>
  <si>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</si>
  <si>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</si>
  <si>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</si>
  <si>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</si>
  <si>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</si>
  <si>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</si>
  <si>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</si>
  <si>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</si>
  <si>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</si>
  <si>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</si>
  <si>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</si>
  <si>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</si>
  <si>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</si>
  <si>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</si>
  <si>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</si>
  <si>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</si>
  <si>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</si>
  <si>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</si>
  <si>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</si>
  <si>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</si>
  <si>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</si>
  <si>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</si>
  <si>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</si>
  <si>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</si>
  <si>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</si>
  <si>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</si>
  <si>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</si>
  <si>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</si>
  <si>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</si>
  <si>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</si>
  <si>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</si>
  <si>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</si>
  <si>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</si>
  <si>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</si>
  <si>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</si>
  <si>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</si>
  <si>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</si>
  <si>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</si>
  <si>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</si>
  <si>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</si>
  <si>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</si>
  <si>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</si>
  <si>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</si>
  <si>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</si>
  <si>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</si>
  <si>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</si>
  <si>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</si>
  <si>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</si>
  <si>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</si>
  <si>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</si>
  <si>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</si>
  <si>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</si>
  <si>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</si>
  <si>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</si>
  <si>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</si>
  <si>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</si>
  <si>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</si>
  <si>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</si>
  <si>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</si>
  <si>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</si>
  <si>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</si>
  <si>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</si>
  <si>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</si>
  <si>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</si>
  <si>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</si>
  <si>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</si>
  <si>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</si>
  <si>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</si>
  <si>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</si>
  <si>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</si>
  <si>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</si>
  <si>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</si>
  <si>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</si>
  <si>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</si>
  <si>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</si>
  <si>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</si>
  <si>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</si>
  <si>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</si>
  <si>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</si>
  <si>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</si>
  <si>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</si>
  <si>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</si>
  <si>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</si>
  <si>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</si>
  <si>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</si>
  <si>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</si>
  <si>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</si>
  <si>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</si>
  <si>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</si>
  <si>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</si>
  <si>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</si>
  <si>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</si>
  <si>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</si>
  <si>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</si>
  <si>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</si>
  <si>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</si>
  <si>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</si>
  <si>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octubre </t>
  </si>
  <si>
    <t>Fecha de registro: hasta el 31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</si>
</sst>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Millares" xfId="1" builtinId="3"/>
    <cellStyle name="Millares 2" xfId="4" xr:uid="{6878FE60-B985-4311-A5EF-FF18FCC1330D}"/>
    <cellStyle name="Normal" xfId="0" builtinId="0"/>
    <cellStyle name="Normal 2" xfId="2" xr:uid="{311C8F06-AF02-4A18-9AE2-16C43D54E432}"/>
    <cellStyle name="Normal 3" xfId="3" xr:uid="{CC0EA7D8-2B5B-4167-9388-9618B4152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0</xdr:row>
      <xdr:rowOff>1</xdr:rowOff>
    </xdr:from>
    <xdr:to>
      <xdr:col>5</xdr:col>
      <xdr:colOff>438150</xdr:colOff>
      <xdr:row>1</xdr:row>
      <xdr:rowOff>209551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E8A546-B837-435C-B0C7-D71F799F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1"/>
          <a:ext cx="3609974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262892</xdr:rowOff>
    </xdr:from>
    <xdr:to>
      <xdr:col>1</xdr:col>
      <xdr:colOff>3114675</xdr:colOff>
      <xdr:row>2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50285A-8184-423B-96D5-6BF6E3B1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262892"/>
          <a:ext cx="2876551" cy="1337308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91</xdr:row>
      <xdr:rowOff>0</xdr:rowOff>
    </xdr:from>
    <xdr:to>
      <xdr:col>8</xdr:col>
      <xdr:colOff>342900</xdr:colOff>
      <xdr:row>95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5EEFFB-8F6C-42B3-A38B-68A539EC5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7259300"/>
          <a:ext cx="8172451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1"/>
  <sheetViews>
    <sheetView tabSelected="1" topLeftCell="B1" zoomScaleNormal="100" workbookViewId="0">
      <selection activeCell="Q6" sqref="Q6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15" width="23.85546875" style="1" customWidth="1"/>
    <col min="16" max="16" width="24" style="1" customWidth="1"/>
    <col min="17" max="17" width="20.85546875" style="1" customWidth="1"/>
    <col min="18" max="20" width="9.140625" style="1"/>
    <col min="21" max="21" width="11.5703125" style="2" bestFit="1" customWidth="1"/>
    <col min="22" max="16384" width="9.140625" style="1"/>
  </cols>
  <sheetData>
    <row r="1" spans="1:26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6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6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26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172</v>
      </c>
      <c r="P5" s="5" t="s">
        <v>16</v>
      </c>
    </row>
    <row r="6" spans="1:26">
      <c r="B6" s="6" t="s">
        <v>17</v>
      </c>
      <c r="C6" s="7">
        <f t="shared" ref="C6:O6" si="0">+C7+C13+C23+C33+C42+C50+C60+C65+C71</f>
        <v>10770275416</v>
      </c>
      <c r="D6" s="7">
        <f t="shared" si="0"/>
        <v>1176873861.96</v>
      </c>
      <c r="E6" s="7">
        <f t="shared" si="0"/>
        <v>11947149277.959999</v>
      </c>
      <c r="F6" s="8">
        <f t="shared" si="0"/>
        <v>508342967.60000008</v>
      </c>
      <c r="G6" s="8">
        <f t="shared" si="0"/>
        <v>699771076.40999997</v>
      </c>
      <c r="H6" s="8">
        <f t="shared" si="0"/>
        <v>826680157.66000009</v>
      </c>
      <c r="I6" s="8">
        <f t="shared" si="0"/>
        <v>1092529801.3299999</v>
      </c>
      <c r="J6" s="8">
        <f t="shared" si="0"/>
        <v>771168454.12</v>
      </c>
      <c r="K6" s="8">
        <f t="shared" si="0"/>
        <v>842112888.95000017</v>
      </c>
      <c r="L6" s="8">
        <f t="shared" si="0"/>
        <v>739766582.68999994</v>
      </c>
      <c r="M6" s="8">
        <f t="shared" si="0"/>
        <v>720168949.00999987</v>
      </c>
      <c r="N6" s="8">
        <f t="shared" si="0"/>
        <v>760953944.60000002</v>
      </c>
      <c r="O6" s="8">
        <f t="shared" si="0"/>
        <v>1296283523.0599999</v>
      </c>
      <c r="P6" s="7">
        <f>+E6-F6-G6-H6-I6-J6-K6-L6-M6-N6-O6</f>
        <v>3689370932.5299993</v>
      </c>
      <c r="Q6" s="2"/>
    </row>
    <row r="7" spans="1:26" ht="15" customHeight="1">
      <c r="B7" s="9" t="s">
        <v>18</v>
      </c>
      <c r="C7" s="7">
        <f>SUM(C8:C12)</f>
        <v>8042242736</v>
      </c>
      <c r="D7" s="7">
        <f>SUM(D8:D12)</f>
        <v>0</v>
      </c>
      <c r="E7" s="7">
        <f>SUM(E8:E12)</f>
        <v>8042242736</v>
      </c>
      <c r="F7" s="7">
        <f t="shared" ref="F7:O7" si="1">SUM(F8:F12)</f>
        <v>475017925.37000006</v>
      </c>
      <c r="G7" s="7">
        <f t="shared" si="1"/>
        <v>476211742.38999993</v>
      </c>
      <c r="H7" s="7">
        <f t="shared" si="1"/>
        <v>479483573.72000003</v>
      </c>
      <c r="I7" s="7">
        <f t="shared" si="1"/>
        <v>825661017.65999997</v>
      </c>
      <c r="J7" s="7">
        <f t="shared" si="1"/>
        <v>506615806.10000002</v>
      </c>
      <c r="K7" s="7">
        <f t="shared" si="1"/>
        <v>498784000.93000001</v>
      </c>
      <c r="L7" s="7">
        <f t="shared" si="1"/>
        <v>493176189.55000001</v>
      </c>
      <c r="M7" s="7">
        <f t="shared" si="1"/>
        <v>499858005.63999999</v>
      </c>
      <c r="N7" s="7">
        <f t="shared" si="1"/>
        <v>505540743.63999999</v>
      </c>
      <c r="O7" s="7">
        <f t="shared" si="1"/>
        <v>927551023.13999999</v>
      </c>
      <c r="P7" s="7">
        <f>+E7-F7-G7-H7-I7-J7-K7-L7-M7-N7-O7</f>
        <v>2354342707.8599992</v>
      </c>
      <c r="R7" s="10"/>
    </row>
    <row r="8" spans="1:26" ht="15" customHeight="1">
      <c r="A8" s="1" t="s">
        <v>19</v>
      </c>
      <c r="B8" s="11" t="s">
        <v>20</v>
      </c>
      <c r="C8" s="12">
        <v>5774654719</v>
      </c>
      <c r="D8" s="12">
        <v>-8562514.0099999998</v>
      </c>
      <c r="E8" s="12">
        <f>+C8+D8</f>
        <v>5766092204.9899998</v>
      </c>
      <c r="F8" s="12">
        <v>410226316.67000002</v>
      </c>
      <c r="G8" s="12">
        <v>411054191.89999998</v>
      </c>
      <c r="H8" s="12">
        <v>414189129.23000002</v>
      </c>
      <c r="I8" s="12">
        <v>414711627.52999997</v>
      </c>
      <c r="J8" s="12">
        <v>413465238.63</v>
      </c>
      <c r="K8" s="12">
        <v>429900758.63</v>
      </c>
      <c r="L8" s="12">
        <v>425639141.01999998</v>
      </c>
      <c r="M8" s="12">
        <v>431127250.31</v>
      </c>
      <c r="N8" s="12">
        <v>435412544.00999999</v>
      </c>
      <c r="O8" s="12">
        <v>434031107.38999999</v>
      </c>
      <c r="P8" s="12">
        <f>+E8-F8-G8-H8-I8-J8-K8-L8-M8-N8-O8</f>
        <v>1546334899.6700006</v>
      </c>
      <c r="R8" s="13"/>
    </row>
    <row r="9" spans="1:26" ht="15" customHeight="1">
      <c r="A9" s="1" t="s">
        <v>21</v>
      </c>
      <c r="B9" s="11" t="s">
        <v>22</v>
      </c>
      <c r="C9" s="12">
        <v>1391054755</v>
      </c>
      <c r="D9" s="12">
        <v>8212514.0099999998</v>
      </c>
      <c r="E9" s="12">
        <f t="shared" ref="E9:E12" si="2">+C9+D9</f>
        <v>1399267269.01</v>
      </c>
      <c r="F9" s="12">
        <v>2741807.35</v>
      </c>
      <c r="G9" s="12">
        <v>2357233.34</v>
      </c>
      <c r="H9" s="12">
        <v>2673333.33</v>
      </c>
      <c r="I9" s="12">
        <v>347937371.05000001</v>
      </c>
      <c r="J9" s="12">
        <v>30544741.629999999</v>
      </c>
      <c r="K9" s="12">
        <v>2973800</v>
      </c>
      <c r="L9" s="12">
        <v>2928666.67</v>
      </c>
      <c r="M9" s="12">
        <v>3309548.06</v>
      </c>
      <c r="N9" s="12">
        <v>4289676.83</v>
      </c>
      <c r="O9" s="12">
        <v>427430866.67000002</v>
      </c>
      <c r="P9" s="12">
        <f t="shared" ref="P9:P12" si="3">+E9-F9-G9-H9-I9-J9-K9-L9-M9-N9-O9</f>
        <v>572080224.0800004</v>
      </c>
      <c r="R9" s="13"/>
    </row>
    <row r="10" spans="1:26" ht="15" customHeight="1">
      <c r="A10" s="1" t="s">
        <v>23</v>
      </c>
      <c r="B10" s="11" t="s">
        <v>24</v>
      </c>
      <c r="C10" s="12">
        <v>0</v>
      </c>
      <c r="D10" s="12">
        <v>350000</v>
      </c>
      <c r="E10" s="12">
        <f t="shared" si="2"/>
        <v>350000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f t="shared" si="3"/>
        <v>350000</v>
      </c>
      <c r="R10" s="13"/>
    </row>
    <row r="11" spans="1:26" ht="15" customHeight="1">
      <c r="A11" s="1" t="s">
        <v>25</v>
      </c>
      <c r="B11" s="11" t="s">
        <v>26</v>
      </c>
      <c r="C11" s="12">
        <v>7000000</v>
      </c>
      <c r="D11" s="12">
        <v>0</v>
      </c>
      <c r="E11" s="12">
        <f t="shared" si="2"/>
        <v>7000000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f t="shared" si="3"/>
        <v>7000000</v>
      </c>
    </row>
    <row r="12" spans="1:26" ht="15" customHeight="1">
      <c r="A12" s="1" t="s">
        <v>27</v>
      </c>
      <c r="B12" s="11" t="s">
        <v>28</v>
      </c>
      <c r="C12" s="12">
        <v>869533262</v>
      </c>
      <c r="D12" s="12">
        <v>0</v>
      </c>
      <c r="E12" s="12">
        <f t="shared" si="2"/>
        <v>869533262</v>
      </c>
      <c r="F12" s="12">
        <v>62049801.350000001</v>
      </c>
      <c r="G12" s="12">
        <v>62800317.149999999</v>
      </c>
      <c r="H12" s="12">
        <v>62621111.159999996</v>
      </c>
      <c r="I12" s="12">
        <v>63012019.079999998</v>
      </c>
      <c r="J12" s="12">
        <v>62605825.840000004</v>
      </c>
      <c r="K12" s="12">
        <v>65909442.299999997</v>
      </c>
      <c r="L12" s="12">
        <v>64608381.859999999</v>
      </c>
      <c r="M12" s="12">
        <v>65421207.270000003</v>
      </c>
      <c r="N12" s="12">
        <v>65838522.799999997</v>
      </c>
      <c r="O12" s="12">
        <v>66089049.079999998</v>
      </c>
      <c r="P12" s="12">
        <f t="shared" si="3"/>
        <v>228577584.10999995</v>
      </c>
      <c r="R12" s="13"/>
    </row>
    <row r="13" spans="1:26" ht="15" customHeight="1">
      <c r="B13" s="9" t="s">
        <v>29</v>
      </c>
      <c r="C13" s="7">
        <f>SUM(C14:C22)</f>
        <v>1735138209</v>
      </c>
      <c r="D13" s="7">
        <f t="shared" ref="D13" si="4">SUM(D14:D22)</f>
        <v>539616841.96000004</v>
      </c>
      <c r="E13" s="7">
        <f>SUM(E14:E22)</f>
        <v>2274755050.96</v>
      </c>
      <c r="F13" s="7">
        <f t="shared" ref="F13:O13" si="5">SUM(F14:F22)</f>
        <v>33325042.23</v>
      </c>
      <c r="G13" s="7">
        <f t="shared" si="5"/>
        <v>177084535.70000002</v>
      </c>
      <c r="H13" s="7">
        <f t="shared" si="5"/>
        <v>181290665.68000001</v>
      </c>
      <c r="I13" s="7">
        <f t="shared" si="5"/>
        <v>130682819.29000001</v>
      </c>
      <c r="J13" s="7">
        <f t="shared" si="5"/>
        <v>151437890.52000001</v>
      </c>
      <c r="K13" s="7">
        <f t="shared" si="5"/>
        <v>263296276.53</v>
      </c>
      <c r="L13" s="7">
        <f t="shared" si="5"/>
        <v>175499692.18000001</v>
      </c>
      <c r="M13" s="7">
        <f t="shared" si="5"/>
        <v>164791472.29999998</v>
      </c>
      <c r="N13" s="7">
        <f t="shared" si="5"/>
        <v>105920086.10999998</v>
      </c>
      <c r="O13" s="7">
        <f t="shared" si="5"/>
        <v>189368751.67000002</v>
      </c>
      <c r="P13" s="7">
        <f>+E13-F13-G13-H13-I13-J13-K13-L13-M13-N13-O13</f>
        <v>702057818.75</v>
      </c>
      <c r="R13" s="10"/>
    </row>
    <row r="14" spans="1:26" ht="15" customHeight="1">
      <c r="A14" s="1" t="s">
        <v>30</v>
      </c>
      <c r="B14" s="11" t="s">
        <v>31</v>
      </c>
      <c r="C14" s="12">
        <v>187251221</v>
      </c>
      <c r="D14" s="12">
        <v>0</v>
      </c>
      <c r="E14" s="12">
        <f>+C14+D14</f>
        <v>187251221</v>
      </c>
      <c r="F14" s="12">
        <v>1097737.27</v>
      </c>
      <c r="G14" s="12">
        <v>23462507.25</v>
      </c>
      <c r="H14" s="12">
        <v>14980978.289999999</v>
      </c>
      <c r="I14" s="12">
        <v>15765986.119999999</v>
      </c>
      <c r="J14" s="12">
        <v>15070525</v>
      </c>
      <c r="K14" s="12">
        <v>18183029.210000001</v>
      </c>
      <c r="L14" s="12">
        <v>14746038.24</v>
      </c>
      <c r="M14" s="12">
        <v>14595296.039999999</v>
      </c>
      <c r="N14" s="12">
        <v>16987280.120000001</v>
      </c>
      <c r="O14" s="12">
        <v>17466800.030000001</v>
      </c>
      <c r="P14" s="12">
        <f>+E14-F14-G14-H14-I14-J14-K14-L14-M14-N14-O14</f>
        <v>34895043.429999977</v>
      </c>
      <c r="R14" s="13"/>
    </row>
    <row r="15" spans="1:26" ht="15" customHeight="1">
      <c r="A15" s="1" t="s">
        <v>32</v>
      </c>
      <c r="B15" s="11" t="s">
        <v>33</v>
      </c>
      <c r="C15" s="12">
        <v>99646554</v>
      </c>
      <c r="D15" s="12">
        <v>-52101863.030000001</v>
      </c>
      <c r="E15" s="12">
        <f t="shared" ref="E15:E22" si="6">+C15+D15</f>
        <v>47544690.969999999</v>
      </c>
      <c r="F15" s="12">
        <v>0</v>
      </c>
      <c r="G15" s="12">
        <v>2016521.65</v>
      </c>
      <c r="H15" s="12">
        <v>2922980</v>
      </c>
      <c r="I15" s="12">
        <v>6908906.9500000002</v>
      </c>
      <c r="J15" s="12">
        <v>1398880.01</v>
      </c>
      <c r="K15" s="12">
        <v>1046850.6</v>
      </c>
      <c r="L15" s="12">
        <v>1736286.2</v>
      </c>
      <c r="M15" s="12">
        <v>1859998.65</v>
      </c>
      <c r="N15" s="12">
        <v>147834.65</v>
      </c>
      <c r="O15" s="12">
        <v>219480</v>
      </c>
      <c r="P15" s="12">
        <f t="shared" ref="P15:P22" si="7">+E15-F15-G15-H15-I15-J15-K15-L15-M15-N15-O15</f>
        <v>29286952.260000002</v>
      </c>
      <c r="R15" s="13"/>
    </row>
    <row r="16" spans="1:26" ht="15" customHeight="1">
      <c r="A16" s="1" t="s">
        <v>34</v>
      </c>
      <c r="B16" s="11" t="s">
        <v>35</v>
      </c>
      <c r="C16" s="12">
        <v>42000000</v>
      </c>
      <c r="D16" s="12">
        <v>0</v>
      </c>
      <c r="E16" s="12">
        <f t="shared" si="6"/>
        <v>42000000</v>
      </c>
      <c r="F16" s="12">
        <v>1667250</v>
      </c>
      <c r="G16" s="12">
        <v>1915380</v>
      </c>
      <c r="H16" s="12">
        <v>430100</v>
      </c>
      <c r="I16" s="12">
        <v>4032515</v>
      </c>
      <c r="J16" s="12">
        <v>4454040</v>
      </c>
      <c r="K16" s="12">
        <v>4533260</v>
      </c>
      <c r="L16" s="12">
        <v>2927970</v>
      </c>
      <c r="M16" s="12">
        <v>2211950</v>
      </c>
      <c r="N16" s="12">
        <v>2297580.4</v>
      </c>
      <c r="O16" s="12">
        <v>3076942.1</v>
      </c>
      <c r="P16" s="12">
        <f t="shared" si="7"/>
        <v>14453012.500000002</v>
      </c>
      <c r="R16" s="13"/>
    </row>
    <row r="17" spans="1:18" ht="15" customHeight="1">
      <c r="A17" s="1" t="s">
        <v>36</v>
      </c>
      <c r="B17" s="11" t="s">
        <v>37</v>
      </c>
      <c r="C17" s="12">
        <v>3200000</v>
      </c>
      <c r="D17" s="12">
        <v>6000000</v>
      </c>
      <c r="E17" s="12">
        <f t="shared" si="6"/>
        <v>9200000</v>
      </c>
      <c r="F17" s="12">
        <v>0</v>
      </c>
      <c r="G17" s="12">
        <v>500000</v>
      </c>
      <c r="H17" s="12">
        <v>0</v>
      </c>
      <c r="I17" s="12">
        <v>500000</v>
      </c>
      <c r="J17" s="12">
        <v>10390</v>
      </c>
      <c r="K17" s="12">
        <v>500000</v>
      </c>
      <c r="L17" s="12">
        <v>12640</v>
      </c>
      <c r="M17" s="12">
        <v>500000</v>
      </c>
      <c r="N17" s="12">
        <v>0</v>
      </c>
      <c r="O17" s="12">
        <v>520331.35</v>
      </c>
      <c r="P17" s="12">
        <f t="shared" si="7"/>
        <v>6656638.6500000004</v>
      </c>
      <c r="R17" s="13"/>
    </row>
    <row r="18" spans="1:18" ht="15" customHeight="1">
      <c r="A18" s="1" t="s">
        <v>38</v>
      </c>
      <c r="B18" s="11" t="s">
        <v>39</v>
      </c>
      <c r="C18" s="12">
        <v>258339195</v>
      </c>
      <c r="D18" s="12">
        <v>67159006.739999995</v>
      </c>
      <c r="E18" s="12">
        <f t="shared" si="6"/>
        <v>325498201.74000001</v>
      </c>
      <c r="F18" s="12">
        <v>0</v>
      </c>
      <c r="G18" s="12">
        <v>34029740</v>
      </c>
      <c r="H18" s="12">
        <v>16122759.949999999</v>
      </c>
      <c r="I18" s="12">
        <v>19457199.210000001</v>
      </c>
      <c r="J18" s="12">
        <v>22048069.550000001</v>
      </c>
      <c r="K18" s="12">
        <v>26661458.16</v>
      </c>
      <c r="L18" s="12">
        <v>21301814.539999999</v>
      </c>
      <c r="M18" s="12">
        <v>20061370.219999999</v>
      </c>
      <c r="N18" s="12">
        <v>22463361.57</v>
      </c>
      <c r="O18" s="12">
        <v>22066640.66</v>
      </c>
      <c r="P18" s="12">
        <f t="shared" si="7"/>
        <v>121285787.88000003</v>
      </c>
      <c r="R18" s="13"/>
    </row>
    <row r="19" spans="1:18" ht="15" customHeight="1">
      <c r="A19" s="1" t="s">
        <v>40</v>
      </c>
      <c r="B19" s="11" t="s">
        <v>41</v>
      </c>
      <c r="C19" s="12">
        <v>75000000</v>
      </c>
      <c r="D19" s="12">
        <v>486497331.97000003</v>
      </c>
      <c r="E19" s="12">
        <f t="shared" si="6"/>
        <v>561497331.97000003</v>
      </c>
      <c r="F19" s="12">
        <v>30560054.960000001</v>
      </c>
      <c r="G19" s="12">
        <v>49928363.520000003</v>
      </c>
      <c r="H19" s="12">
        <v>41497877.869999997</v>
      </c>
      <c r="I19" s="12">
        <v>23558293.670000002</v>
      </c>
      <c r="J19" s="12">
        <v>61333914.659999996</v>
      </c>
      <c r="K19" s="12">
        <v>55664289.380000003</v>
      </c>
      <c r="L19" s="12">
        <v>50325488.359999999</v>
      </c>
      <c r="M19" s="12">
        <v>43203285.270000003</v>
      </c>
      <c r="N19" s="12">
        <v>43682653.710000001</v>
      </c>
      <c r="O19" s="12">
        <v>44602208.909999996</v>
      </c>
      <c r="P19" s="12">
        <f t="shared" si="7"/>
        <v>117140901.66000006</v>
      </c>
      <c r="R19" s="13"/>
    </row>
    <row r="20" spans="1:18" ht="15" customHeight="1">
      <c r="A20" s="1" t="s">
        <v>42</v>
      </c>
      <c r="B20" s="11" t="s">
        <v>43</v>
      </c>
      <c r="C20" s="12">
        <v>22593890</v>
      </c>
      <c r="D20" s="12">
        <v>74044530.799999997</v>
      </c>
      <c r="E20" s="12">
        <f t="shared" si="6"/>
        <v>96638420.799999997</v>
      </c>
      <c r="F20" s="12">
        <v>0</v>
      </c>
      <c r="G20" s="12">
        <v>774014.4</v>
      </c>
      <c r="H20" s="12">
        <v>562828.9</v>
      </c>
      <c r="I20" s="12">
        <v>1862795.44</v>
      </c>
      <c r="J20" s="12">
        <v>1637244.1</v>
      </c>
      <c r="K20" s="12">
        <v>409666.5</v>
      </c>
      <c r="L20" s="12">
        <v>4350</v>
      </c>
      <c r="M20" s="12">
        <v>1816316.56</v>
      </c>
      <c r="N20" s="12">
        <v>1535726.41</v>
      </c>
      <c r="O20" s="12">
        <v>1187589.67</v>
      </c>
      <c r="P20" s="12">
        <f t="shared" si="7"/>
        <v>86847888.819999993</v>
      </c>
      <c r="R20" s="13"/>
    </row>
    <row r="21" spans="1:18" ht="15" customHeight="1">
      <c r="A21" s="1" t="s">
        <v>44</v>
      </c>
      <c r="B21" s="11" t="s">
        <v>45</v>
      </c>
      <c r="C21" s="12">
        <v>845198511</v>
      </c>
      <c r="D21" s="12">
        <v>-60968416.270000003</v>
      </c>
      <c r="E21" s="12">
        <f t="shared" si="6"/>
        <v>784230094.73000002</v>
      </c>
      <c r="F21" s="12">
        <v>0</v>
      </c>
      <c r="G21" s="12">
        <v>50411774.799999997</v>
      </c>
      <c r="H21" s="12">
        <v>63632276.090000004</v>
      </c>
      <c r="I21" s="12">
        <v>35008707.810000002</v>
      </c>
      <c r="J21" s="12">
        <v>36911723.520000003</v>
      </c>
      <c r="K21" s="12">
        <v>155886478.12</v>
      </c>
      <c r="L21" s="12">
        <v>54989659.490000002</v>
      </c>
      <c r="M21" s="12">
        <v>79155189.640000001</v>
      </c>
      <c r="N21" s="12">
        <v>17505894.609999999</v>
      </c>
      <c r="O21" s="12">
        <v>99633144.140000001</v>
      </c>
      <c r="P21" s="12">
        <f t="shared" si="7"/>
        <v>191095246.50999999</v>
      </c>
      <c r="R21" s="13"/>
    </row>
    <row r="22" spans="1:18" ht="15" customHeight="1">
      <c r="A22" s="1" t="s">
        <v>46</v>
      </c>
      <c r="B22" s="11" t="s">
        <v>47</v>
      </c>
      <c r="C22" s="12">
        <v>201908838</v>
      </c>
      <c r="D22" s="12">
        <v>18986251.75</v>
      </c>
      <c r="E22" s="12">
        <f t="shared" si="6"/>
        <v>220895089.75</v>
      </c>
      <c r="F22" s="12">
        <v>0</v>
      </c>
      <c r="G22" s="12">
        <v>14046234.08</v>
      </c>
      <c r="H22" s="12">
        <v>41140864.579999998</v>
      </c>
      <c r="I22" s="12">
        <v>23588415.09</v>
      </c>
      <c r="J22" s="12">
        <v>8573103.6799999997</v>
      </c>
      <c r="K22" s="12">
        <v>411244.56</v>
      </c>
      <c r="L22" s="12">
        <v>29455445.350000001</v>
      </c>
      <c r="M22" s="12">
        <v>1388065.92</v>
      </c>
      <c r="N22" s="12">
        <v>1299754.6399999999</v>
      </c>
      <c r="O22" s="12">
        <v>595614.81000000006</v>
      </c>
      <c r="P22" s="12">
        <f t="shared" si="7"/>
        <v>100396347.03999996</v>
      </c>
      <c r="R22" s="13"/>
    </row>
    <row r="23" spans="1:18" ht="15" customHeight="1">
      <c r="B23" s="9" t="s">
        <v>48</v>
      </c>
      <c r="C23" s="7">
        <f t="shared" ref="C23:D23" si="8">SUM(C24:C32)</f>
        <v>483040650</v>
      </c>
      <c r="D23" s="7">
        <f t="shared" si="8"/>
        <v>545230002.56999993</v>
      </c>
      <c r="E23" s="7">
        <f t="shared" ref="E23:O23" si="9">SUM(E24:E32)</f>
        <v>1028270652.5699999</v>
      </c>
      <c r="F23" s="7">
        <f t="shared" si="9"/>
        <v>0</v>
      </c>
      <c r="G23" s="7">
        <f t="shared" si="9"/>
        <v>42503949.859999999</v>
      </c>
      <c r="H23" s="7">
        <f t="shared" si="9"/>
        <v>91407204.640000015</v>
      </c>
      <c r="I23" s="7">
        <f t="shared" si="9"/>
        <v>91826435.5</v>
      </c>
      <c r="J23" s="7">
        <f t="shared" si="9"/>
        <v>97109452.24000001</v>
      </c>
      <c r="K23" s="7">
        <f t="shared" si="9"/>
        <v>60776230.969999999</v>
      </c>
      <c r="L23" s="7">
        <f t="shared" si="9"/>
        <v>51940159.660000004</v>
      </c>
      <c r="M23" s="7">
        <f t="shared" si="9"/>
        <v>43211918.429999992</v>
      </c>
      <c r="N23" s="7">
        <f t="shared" si="9"/>
        <v>146814950.72</v>
      </c>
      <c r="O23" s="7">
        <f t="shared" si="9"/>
        <v>65850757.490000002</v>
      </c>
      <c r="P23" s="7">
        <f>+E23-F23-G23-H23-I23-J23-K23-L23-M23-N23-O23</f>
        <v>336829593.05999994</v>
      </c>
      <c r="R23" s="10"/>
    </row>
    <row r="24" spans="1:18" ht="15" customHeight="1">
      <c r="A24" s="1" t="s">
        <v>49</v>
      </c>
      <c r="B24" s="11" t="s">
        <v>50</v>
      </c>
      <c r="C24" s="12">
        <v>221173957</v>
      </c>
      <c r="D24" s="12">
        <v>402280093.14999998</v>
      </c>
      <c r="E24" s="12">
        <f>+C24+D24</f>
        <v>623454050.14999998</v>
      </c>
      <c r="F24" s="12">
        <v>0</v>
      </c>
      <c r="G24" s="12">
        <v>26458488.620000001</v>
      </c>
      <c r="H24" s="12">
        <v>50760927.270000003</v>
      </c>
      <c r="I24" s="12">
        <v>51195713.310000002</v>
      </c>
      <c r="J24" s="12">
        <v>59600751.850000001</v>
      </c>
      <c r="K24" s="12">
        <v>49301786.850000001</v>
      </c>
      <c r="L24" s="12">
        <v>46630737.950000003</v>
      </c>
      <c r="M24" s="12">
        <v>35983427.07</v>
      </c>
      <c r="N24" s="12">
        <v>143358431</v>
      </c>
      <c r="O24" s="12">
        <v>57848542.189999998</v>
      </c>
      <c r="P24" s="12">
        <f>+E24-F24-G24-H24-I24-J24-K24-L24-M24-N24-O24</f>
        <v>102315244.03999996</v>
      </c>
      <c r="R24" s="13"/>
    </row>
    <row r="25" spans="1:18" ht="15" customHeight="1">
      <c r="A25" s="1" t="s">
        <v>51</v>
      </c>
      <c r="B25" s="11" t="s">
        <v>52</v>
      </c>
      <c r="C25" s="12">
        <v>24405481</v>
      </c>
      <c r="D25" s="12">
        <v>76762475.819999993</v>
      </c>
      <c r="E25" s="12">
        <f t="shared" ref="E25:E32" si="10">+C25+D25</f>
        <v>101167956.81999999</v>
      </c>
      <c r="F25" s="12">
        <v>0</v>
      </c>
      <c r="G25" s="12">
        <v>0</v>
      </c>
      <c r="H25" s="12">
        <v>21869456.210000001</v>
      </c>
      <c r="I25" s="12">
        <v>30535748.670000002</v>
      </c>
      <c r="J25" s="12">
        <v>22491420.059999999</v>
      </c>
      <c r="K25" s="12">
        <v>1860212.85</v>
      </c>
      <c r="L25" s="12">
        <v>0</v>
      </c>
      <c r="M25" s="12">
        <v>1347805.44</v>
      </c>
      <c r="N25" s="12">
        <v>0</v>
      </c>
      <c r="O25" s="12">
        <v>131199</v>
      </c>
      <c r="P25" s="12">
        <f t="shared" ref="P25:P32" si="11">+E25-F25-G25-H25-I25-J25-K25-L25-M25-N25-O25</f>
        <v>22932114.589999981</v>
      </c>
      <c r="R25" s="13"/>
    </row>
    <row r="26" spans="1:18" ht="15" customHeight="1">
      <c r="A26" s="1" t="s">
        <v>53</v>
      </c>
      <c r="B26" s="11" t="s">
        <v>54</v>
      </c>
      <c r="C26" s="12">
        <v>48850612</v>
      </c>
      <c r="D26" s="12">
        <v>949633.65</v>
      </c>
      <c r="E26" s="12">
        <f t="shared" si="10"/>
        <v>49800245.649999999</v>
      </c>
      <c r="F26" s="12">
        <v>0</v>
      </c>
      <c r="G26" s="12">
        <v>73168.850000000006</v>
      </c>
      <c r="H26" s="12">
        <v>1519695</v>
      </c>
      <c r="I26" s="12">
        <v>1589454.69</v>
      </c>
      <c r="J26" s="12">
        <v>3886102.87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f t="shared" si="11"/>
        <v>42731824.240000002</v>
      </c>
      <c r="R26" s="13"/>
    </row>
    <row r="27" spans="1:18" ht="15" customHeight="1">
      <c r="A27" s="1" t="s">
        <v>55</v>
      </c>
      <c r="B27" s="11" t="s">
        <v>56</v>
      </c>
      <c r="C27" s="12">
        <v>3309435</v>
      </c>
      <c r="D27" s="12">
        <v>-3128491.5</v>
      </c>
      <c r="E27" s="12">
        <f t="shared" si="10"/>
        <v>180943.5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f t="shared" si="11"/>
        <v>180943.5</v>
      </c>
      <c r="R27" s="13"/>
    </row>
    <row r="28" spans="1:18" ht="15" customHeight="1">
      <c r="A28" s="1" t="s">
        <v>57</v>
      </c>
      <c r="B28" s="11" t="s">
        <v>58</v>
      </c>
      <c r="C28" s="12">
        <v>4489695</v>
      </c>
      <c r="D28" s="12">
        <v>-527523.99</v>
      </c>
      <c r="E28" s="12">
        <f t="shared" si="10"/>
        <v>3962171.01</v>
      </c>
      <c r="F28" s="12">
        <v>0</v>
      </c>
      <c r="G28" s="12">
        <v>0</v>
      </c>
      <c r="H28" s="12">
        <v>0</v>
      </c>
      <c r="I28" s="12">
        <v>149677.94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f t="shared" si="11"/>
        <v>3812493.07</v>
      </c>
      <c r="R28" s="13"/>
    </row>
    <row r="29" spans="1:18" ht="15" customHeight="1">
      <c r="A29" s="1" t="s">
        <v>59</v>
      </c>
      <c r="B29" s="11" t="s">
        <v>60</v>
      </c>
      <c r="C29" s="12">
        <v>4436710</v>
      </c>
      <c r="D29" s="12">
        <v>-1334554.8999999999</v>
      </c>
      <c r="E29" s="12">
        <f t="shared" si="10"/>
        <v>3102155.1</v>
      </c>
      <c r="F29" s="12">
        <v>0</v>
      </c>
      <c r="G29" s="12">
        <v>0</v>
      </c>
      <c r="H29" s="12">
        <v>0</v>
      </c>
      <c r="I29" s="12">
        <v>68088.759999999995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f t="shared" si="11"/>
        <v>3034066.3400000003</v>
      </c>
      <c r="R29" s="13"/>
    </row>
    <row r="30" spans="1:18" ht="15" customHeight="1">
      <c r="A30" s="1" t="s">
        <v>61</v>
      </c>
      <c r="B30" s="11" t="s">
        <v>62</v>
      </c>
      <c r="C30" s="12">
        <v>60173932</v>
      </c>
      <c r="D30" s="12">
        <v>32484021.809999999</v>
      </c>
      <c r="E30" s="12">
        <f t="shared" si="10"/>
        <v>92657953.810000002</v>
      </c>
      <c r="F30" s="12">
        <v>0</v>
      </c>
      <c r="G30" s="12">
        <v>8223025.2999999998</v>
      </c>
      <c r="H30" s="12">
        <v>8137968.7000000002</v>
      </c>
      <c r="I30" s="12">
        <v>1513259.45</v>
      </c>
      <c r="J30" s="12">
        <v>9143310.5899999999</v>
      </c>
      <c r="K30" s="12">
        <v>4470850.66</v>
      </c>
      <c r="L30" s="12">
        <v>3840952.61</v>
      </c>
      <c r="M30" s="12">
        <v>3397263.58</v>
      </c>
      <c r="N30" s="12">
        <v>2679786.89</v>
      </c>
      <c r="O30" s="12">
        <v>5432893.5599999996</v>
      </c>
      <c r="P30" s="12">
        <f t="shared" si="11"/>
        <v>45818642.469999999</v>
      </c>
      <c r="R30" s="13"/>
    </row>
    <row r="31" spans="1:18" ht="15" customHeight="1">
      <c r="A31" s="1" t="s">
        <v>63</v>
      </c>
      <c r="B31" s="11" t="s">
        <v>64</v>
      </c>
      <c r="C31" s="12">
        <v>0</v>
      </c>
      <c r="D31" s="12">
        <v>0</v>
      </c>
      <c r="E31" s="12">
        <f t="shared" si="10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f t="shared" si="11"/>
        <v>0</v>
      </c>
      <c r="R31" s="13"/>
    </row>
    <row r="32" spans="1:18" ht="15" customHeight="1">
      <c r="A32" s="1" t="s">
        <v>65</v>
      </c>
      <c r="B32" s="11" t="s">
        <v>66</v>
      </c>
      <c r="C32" s="12">
        <v>116200828</v>
      </c>
      <c r="D32" s="12">
        <v>37744348.530000001</v>
      </c>
      <c r="E32" s="12">
        <f t="shared" si="10"/>
        <v>153945176.53</v>
      </c>
      <c r="F32" s="12">
        <v>0</v>
      </c>
      <c r="G32" s="12">
        <v>7749267.0899999999</v>
      </c>
      <c r="H32" s="12">
        <v>9119157.4600000009</v>
      </c>
      <c r="I32" s="12">
        <v>6774492.6799999997</v>
      </c>
      <c r="J32" s="12">
        <v>1987866.87</v>
      </c>
      <c r="K32" s="12">
        <v>5143380.6100000003</v>
      </c>
      <c r="L32" s="12">
        <v>1468469.1</v>
      </c>
      <c r="M32" s="12">
        <v>2483422.34</v>
      </c>
      <c r="N32" s="12">
        <v>776732.83</v>
      </c>
      <c r="O32" s="12">
        <v>2438122.7400000002</v>
      </c>
      <c r="P32" s="12">
        <f t="shared" si="11"/>
        <v>116004264.80999999</v>
      </c>
      <c r="R32" s="13"/>
    </row>
    <row r="33" spans="1:18" ht="15" hidden="1" customHeight="1">
      <c r="B33" s="9" t="s">
        <v>67</v>
      </c>
      <c r="C33" s="7">
        <f t="shared" ref="C33:E33" si="12">SUM(C34:C41)</f>
        <v>0</v>
      </c>
      <c r="D33" s="7">
        <f t="shared" si="12"/>
        <v>0</v>
      </c>
      <c r="E33" s="7">
        <f t="shared" si="12"/>
        <v>0</v>
      </c>
      <c r="F33" s="7">
        <f>SUM(F34:F41)</f>
        <v>0</v>
      </c>
      <c r="G33" s="7"/>
      <c r="H33" s="7"/>
      <c r="I33" s="7"/>
      <c r="J33" s="7"/>
      <c r="K33" s="7"/>
      <c r="L33" s="7"/>
      <c r="M33" s="7"/>
      <c r="N33" s="7"/>
      <c r="O33" s="7"/>
      <c r="P33" s="7">
        <f t="shared" ref="P33" si="13">+E33-F33</f>
        <v>0</v>
      </c>
      <c r="R33" s="10"/>
    </row>
    <row r="34" spans="1:18" ht="15" customHeight="1" outlineLevel="3">
      <c r="A34" s="1" t="s">
        <v>68</v>
      </c>
      <c r="B34" s="11" t="s">
        <v>69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f>+E34-F34-G34-H34-I34</f>
        <v>0</v>
      </c>
      <c r="R34" s="13"/>
    </row>
    <row r="35" spans="1:18" ht="15" customHeight="1" outlineLevel="3">
      <c r="A35" s="1" t="s">
        <v>70</v>
      </c>
      <c r="B35" s="11" t="s">
        <v>71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f t="shared" ref="P35:P41" si="14">+E35-F35-G35-H35-I35</f>
        <v>0</v>
      </c>
      <c r="R35" s="13"/>
    </row>
    <row r="36" spans="1:18" ht="15" customHeight="1" outlineLevel="3">
      <c r="A36" s="1" t="s">
        <v>72</v>
      </c>
      <c r="B36" s="11" t="s">
        <v>73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f t="shared" si="14"/>
        <v>0</v>
      </c>
      <c r="R36" s="13"/>
    </row>
    <row r="37" spans="1:18" ht="15" customHeight="1" outlineLevel="3">
      <c r="A37" s="1" t="s">
        <v>74</v>
      </c>
      <c r="B37" s="11" t="s">
        <v>75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f t="shared" si="14"/>
        <v>0</v>
      </c>
      <c r="R37" s="13"/>
    </row>
    <row r="38" spans="1:18" ht="15" customHeight="1" outlineLevel="3">
      <c r="A38" s="1" t="s">
        <v>76</v>
      </c>
      <c r="B38" s="11" t="s">
        <v>77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f t="shared" si="14"/>
        <v>0</v>
      </c>
      <c r="R38" s="13"/>
    </row>
    <row r="39" spans="1:18" ht="15" customHeight="1" outlineLevel="3">
      <c r="A39" s="1" t="s">
        <v>78</v>
      </c>
      <c r="B39" s="11" t="s">
        <v>79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f t="shared" si="14"/>
        <v>0</v>
      </c>
      <c r="R39" s="13"/>
    </row>
    <row r="40" spans="1:18" ht="15" customHeight="1" outlineLevel="3">
      <c r="A40" s="1" t="s">
        <v>80</v>
      </c>
      <c r="B40" s="11" t="s">
        <v>81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f t="shared" si="14"/>
        <v>0</v>
      </c>
      <c r="R40" s="13"/>
    </row>
    <row r="41" spans="1:18" ht="15" customHeight="1" outlineLevel="3">
      <c r="A41" s="1" t="s">
        <v>82</v>
      </c>
      <c r="B41" s="11" t="s">
        <v>83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f t="shared" si="14"/>
        <v>0</v>
      </c>
      <c r="R41" s="13"/>
    </row>
    <row r="42" spans="1:18" ht="15" customHeight="1">
      <c r="B42" s="9" t="s">
        <v>84</v>
      </c>
      <c r="C42" s="7">
        <f t="shared" ref="C42:E42" si="15">SUM(C43:C49)</f>
        <v>0</v>
      </c>
      <c r="D42" s="7">
        <f t="shared" si="15"/>
        <v>0</v>
      </c>
      <c r="E42" s="7">
        <f t="shared" si="15"/>
        <v>0</v>
      </c>
      <c r="F42" s="7">
        <f t="shared" ref="F42:O42" si="16">SUM(F43:F49)</f>
        <v>0</v>
      </c>
      <c r="G42" s="7">
        <f t="shared" si="16"/>
        <v>0</v>
      </c>
      <c r="H42" s="7">
        <f t="shared" si="16"/>
        <v>0</v>
      </c>
      <c r="I42" s="7">
        <f t="shared" si="16"/>
        <v>0</v>
      </c>
      <c r="J42" s="7">
        <f t="shared" si="16"/>
        <v>0</v>
      </c>
      <c r="K42" s="7">
        <f t="shared" si="16"/>
        <v>0</v>
      </c>
      <c r="L42" s="7">
        <f t="shared" si="16"/>
        <v>0</v>
      </c>
      <c r="M42" s="7">
        <f t="shared" si="16"/>
        <v>0</v>
      </c>
      <c r="N42" s="7">
        <f t="shared" si="16"/>
        <v>0</v>
      </c>
      <c r="O42" s="7">
        <f t="shared" si="16"/>
        <v>0</v>
      </c>
      <c r="P42" s="7">
        <f>+E42-F42-G42-H42-I42</f>
        <v>0</v>
      </c>
      <c r="R42" s="10"/>
    </row>
    <row r="43" spans="1:18" ht="15" customHeight="1" outlineLevel="1">
      <c r="A43" s="1" t="s">
        <v>85</v>
      </c>
      <c r="B43" s="11" t="s">
        <v>86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f>+E43-F43-G43-H43-I43</f>
        <v>0</v>
      </c>
      <c r="R43" s="13"/>
    </row>
    <row r="44" spans="1:18" ht="15" customHeight="1" outlineLevel="1">
      <c r="A44" s="1" t="s">
        <v>87</v>
      </c>
      <c r="B44" s="11" t="s">
        <v>88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f t="shared" ref="P44:P49" si="17">+E44-F44-G44-H44-I44</f>
        <v>0</v>
      </c>
      <c r="R44" s="13"/>
    </row>
    <row r="45" spans="1:18" ht="15" customHeight="1" outlineLevel="1">
      <c r="A45" s="1" t="s">
        <v>89</v>
      </c>
      <c r="B45" s="11" t="s">
        <v>90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f t="shared" si="17"/>
        <v>0</v>
      </c>
      <c r="R45" s="13"/>
    </row>
    <row r="46" spans="1:18" ht="15" customHeight="1" outlineLevel="1">
      <c r="A46" s="1" t="s">
        <v>91</v>
      </c>
      <c r="B46" s="11" t="s">
        <v>92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f t="shared" si="17"/>
        <v>0</v>
      </c>
      <c r="R46" s="13"/>
    </row>
    <row r="47" spans="1:18" ht="15" customHeight="1" outlineLevel="1">
      <c r="A47" s="1" t="s">
        <v>93</v>
      </c>
      <c r="B47" s="11" t="s">
        <v>94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f t="shared" si="17"/>
        <v>0</v>
      </c>
      <c r="R47" s="13"/>
    </row>
    <row r="48" spans="1:18" ht="15" customHeight="1" outlineLevel="1">
      <c r="A48" s="1" t="s">
        <v>95</v>
      </c>
      <c r="B48" s="11" t="s">
        <v>96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f t="shared" si="17"/>
        <v>0</v>
      </c>
      <c r="R48" s="13"/>
    </row>
    <row r="49" spans="1:18" ht="15" customHeight="1" outlineLevel="1">
      <c r="A49" s="1" t="s">
        <v>97</v>
      </c>
      <c r="B49" s="11" t="s">
        <v>98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f t="shared" si="17"/>
        <v>0</v>
      </c>
      <c r="R49" s="13"/>
    </row>
    <row r="50" spans="1:18" ht="15" customHeight="1">
      <c r="B50" s="9" t="s">
        <v>99</v>
      </c>
      <c r="C50" s="7">
        <f t="shared" ref="C50:E50" si="18">SUM(C51:C59)</f>
        <v>290987881</v>
      </c>
      <c r="D50" s="7">
        <f t="shared" si="18"/>
        <v>229116293.03</v>
      </c>
      <c r="E50" s="7">
        <f t="shared" si="18"/>
        <v>520104174.02999997</v>
      </c>
      <c r="F50" s="7">
        <f t="shared" ref="F50:O50" si="19">SUM(F51:F59)</f>
        <v>0</v>
      </c>
      <c r="G50" s="7">
        <f t="shared" si="19"/>
        <v>2662618.6100000003</v>
      </c>
      <c r="H50" s="7">
        <f t="shared" si="19"/>
        <v>69061813.359999999</v>
      </c>
      <c r="I50" s="7">
        <f t="shared" si="19"/>
        <v>43114025.170000002</v>
      </c>
      <c r="J50" s="7">
        <f t="shared" si="19"/>
        <v>12675439.77</v>
      </c>
      <c r="K50" s="7">
        <f t="shared" si="19"/>
        <v>14512408.689999999</v>
      </c>
      <c r="L50" s="7">
        <f t="shared" si="19"/>
        <v>19150541.300000001</v>
      </c>
      <c r="M50" s="7">
        <f t="shared" si="19"/>
        <v>9158991.1100000013</v>
      </c>
      <c r="N50" s="7">
        <f t="shared" si="19"/>
        <v>376255.92</v>
      </c>
      <c r="O50" s="7">
        <f t="shared" si="19"/>
        <v>110811376.53</v>
      </c>
      <c r="P50" s="7">
        <f>+E50-F50-G50-H50-I50-J50-K50-L50-M50-N50-O50</f>
        <v>238580703.5699999</v>
      </c>
      <c r="R50" s="10"/>
    </row>
    <row r="51" spans="1:18" ht="15" customHeight="1" outlineLevel="1">
      <c r="A51" s="1" t="s">
        <v>100</v>
      </c>
      <c r="B51" s="11" t="s">
        <v>101</v>
      </c>
      <c r="C51" s="12">
        <v>117672596</v>
      </c>
      <c r="D51" s="12">
        <v>108135241.29000001</v>
      </c>
      <c r="E51" s="12">
        <f>+C51+D51</f>
        <v>225807837.29000002</v>
      </c>
      <c r="F51" s="12">
        <v>0</v>
      </c>
      <c r="G51" s="12">
        <v>0</v>
      </c>
      <c r="H51" s="12">
        <v>19382298.32</v>
      </c>
      <c r="I51" s="12">
        <v>0</v>
      </c>
      <c r="J51" s="12">
        <v>0</v>
      </c>
      <c r="K51" s="12">
        <v>11790758.09</v>
      </c>
      <c r="L51" s="12">
        <v>0</v>
      </c>
      <c r="M51" s="12">
        <v>7460853.4500000002</v>
      </c>
      <c r="N51" s="12">
        <v>0</v>
      </c>
      <c r="O51" s="12">
        <v>92457634.239999995</v>
      </c>
      <c r="P51" s="12">
        <f>+E51-F51-G51-H51-I51-J51-K51-L51-M51-N51-O51</f>
        <v>94716293.190000042</v>
      </c>
      <c r="R51" s="13"/>
    </row>
    <row r="52" spans="1:18" ht="15" customHeight="1" outlineLevel="1">
      <c r="A52" s="1" t="s">
        <v>102</v>
      </c>
      <c r="B52" s="11" t="s">
        <v>103</v>
      </c>
      <c r="C52" s="12">
        <v>20565984</v>
      </c>
      <c r="D52" s="12">
        <v>-4191016.91</v>
      </c>
      <c r="E52" s="12">
        <f t="shared" ref="E52:E59" si="20">+C52+D52</f>
        <v>16374967.09</v>
      </c>
      <c r="F52" s="12">
        <v>0</v>
      </c>
      <c r="G52" s="12">
        <v>782089.56</v>
      </c>
      <c r="H52" s="12">
        <v>918500.05</v>
      </c>
      <c r="I52" s="12">
        <v>13983</v>
      </c>
      <c r="J52" s="12">
        <v>746671.15</v>
      </c>
      <c r="K52" s="12">
        <v>760500.04</v>
      </c>
      <c r="L52" s="12">
        <v>0</v>
      </c>
      <c r="M52" s="12">
        <v>241118.94</v>
      </c>
      <c r="N52" s="12">
        <v>0</v>
      </c>
      <c r="O52" s="12">
        <v>0</v>
      </c>
      <c r="P52" s="12">
        <f t="shared" ref="P52:P59" si="21">+E52-F52-G52-H52-I52-J52-K52-L52-M52-N52-O52</f>
        <v>12912104.35</v>
      </c>
      <c r="R52" s="13"/>
    </row>
    <row r="53" spans="1:18" ht="15" customHeight="1" outlineLevel="1">
      <c r="A53" s="1" t="s">
        <v>104</v>
      </c>
      <c r="B53" s="11" t="s">
        <v>105</v>
      </c>
      <c r="C53" s="12">
        <v>8545872</v>
      </c>
      <c r="D53" s="12">
        <v>-6398274.6100000003</v>
      </c>
      <c r="E53" s="12">
        <f t="shared" si="20"/>
        <v>2147597.3899999997</v>
      </c>
      <c r="F53" s="12">
        <v>0</v>
      </c>
      <c r="G53" s="12">
        <v>0</v>
      </c>
      <c r="H53" s="12">
        <v>0</v>
      </c>
      <c r="I53" s="12">
        <v>314251.18</v>
      </c>
      <c r="J53" s="12">
        <v>50130.97</v>
      </c>
      <c r="K53" s="12">
        <v>605651.80000000005</v>
      </c>
      <c r="L53" s="12">
        <v>0</v>
      </c>
      <c r="M53" s="12">
        <v>2580</v>
      </c>
      <c r="N53" s="12">
        <v>0</v>
      </c>
      <c r="O53" s="12">
        <v>800984</v>
      </c>
      <c r="P53" s="12">
        <f t="shared" si="21"/>
        <v>373999.43999999971</v>
      </c>
      <c r="R53" s="13"/>
    </row>
    <row r="54" spans="1:18" ht="15" customHeight="1" outlineLevel="1">
      <c r="A54" s="1" t="s">
        <v>106</v>
      </c>
      <c r="B54" s="11" t="s">
        <v>107</v>
      </c>
      <c r="C54" s="12">
        <v>55693566</v>
      </c>
      <c r="D54" s="12">
        <v>91304030.599999994</v>
      </c>
      <c r="E54" s="12">
        <f t="shared" si="20"/>
        <v>146997596.59999999</v>
      </c>
      <c r="F54" s="12">
        <v>0</v>
      </c>
      <c r="G54" s="12">
        <v>0</v>
      </c>
      <c r="H54" s="12">
        <v>36894000</v>
      </c>
      <c r="I54" s="12">
        <v>39244390</v>
      </c>
      <c r="J54" s="12">
        <v>0</v>
      </c>
      <c r="K54" s="12">
        <v>22500</v>
      </c>
      <c r="L54" s="12">
        <v>16853040</v>
      </c>
      <c r="M54" s="12">
        <v>0</v>
      </c>
      <c r="N54" s="12">
        <v>0</v>
      </c>
      <c r="O54" s="12">
        <v>6444800</v>
      </c>
      <c r="P54" s="12">
        <f t="shared" si="21"/>
        <v>47538866.599999994</v>
      </c>
      <c r="Q54" s="12"/>
      <c r="R54" s="13"/>
    </row>
    <row r="55" spans="1:18" ht="15" customHeight="1" outlineLevel="1">
      <c r="A55" s="1" t="s">
        <v>108</v>
      </c>
      <c r="B55" s="11" t="s">
        <v>109</v>
      </c>
      <c r="C55" s="12">
        <v>55360182</v>
      </c>
      <c r="D55" s="12">
        <v>28557451.379999999</v>
      </c>
      <c r="E55" s="12">
        <f t="shared" si="20"/>
        <v>83917633.379999995</v>
      </c>
      <c r="F55" s="12">
        <v>0</v>
      </c>
      <c r="G55" s="12">
        <v>1104415.8</v>
      </c>
      <c r="H55" s="12">
        <v>11867014.99</v>
      </c>
      <c r="I55" s="12">
        <v>3541400.99</v>
      </c>
      <c r="J55" s="12">
        <v>0</v>
      </c>
      <c r="K55" s="12">
        <v>1277850.28</v>
      </c>
      <c r="L55" s="12">
        <v>2297501.2999999998</v>
      </c>
      <c r="M55" s="12">
        <v>1454438.72</v>
      </c>
      <c r="N55" s="12">
        <v>0</v>
      </c>
      <c r="O55" s="12">
        <v>11104890.289999999</v>
      </c>
      <c r="P55" s="12">
        <f t="shared" si="21"/>
        <v>51270121.010000013</v>
      </c>
      <c r="Q55" s="12"/>
      <c r="R55" s="13"/>
    </row>
    <row r="56" spans="1:18" ht="15" customHeight="1" outlineLevel="1">
      <c r="A56" s="1" t="s">
        <v>110</v>
      </c>
      <c r="B56" s="11" t="s">
        <v>111</v>
      </c>
      <c r="C56" s="12">
        <v>21808591</v>
      </c>
      <c r="D56" s="12">
        <v>17492592.280000001</v>
      </c>
      <c r="E56" s="12">
        <f t="shared" si="20"/>
        <v>39301183.280000001</v>
      </c>
      <c r="F56" s="12">
        <v>0</v>
      </c>
      <c r="G56" s="12">
        <v>704724.25</v>
      </c>
      <c r="H56" s="12">
        <v>0</v>
      </c>
      <c r="I56" s="12">
        <v>0</v>
      </c>
      <c r="J56" s="12">
        <v>11692348.689999999</v>
      </c>
      <c r="K56" s="12">
        <v>0</v>
      </c>
      <c r="L56" s="12">
        <v>0</v>
      </c>
      <c r="M56" s="12">
        <v>0</v>
      </c>
      <c r="N56" s="12">
        <v>0</v>
      </c>
      <c r="O56" s="12">
        <v>3068</v>
      </c>
      <c r="P56" s="12">
        <f t="shared" si="21"/>
        <v>26901042.340000004</v>
      </c>
      <c r="R56" s="13"/>
    </row>
    <row r="57" spans="1:18" ht="15" customHeight="1" outlineLevel="1">
      <c r="A57" s="1" t="s">
        <v>112</v>
      </c>
      <c r="B57" s="11" t="s">
        <v>113</v>
      </c>
      <c r="C57" s="12">
        <v>0</v>
      </c>
      <c r="D57" s="12">
        <v>0</v>
      </c>
      <c r="E57" s="12">
        <f t="shared" si="20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f t="shared" si="21"/>
        <v>0</v>
      </c>
      <c r="R57" s="13"/>
    </row>
    <row r="58" spans="1:18" ht="15" customHeight="1" outlineLevel="1">
      <c r="A58" s="1" t="s">
        <v>114</v>
      </c>
      <c r="B58" s="11" t="s">
        <v>115</v>
      </c>
      <c r="C58" s="12">
        <v>7700000</v>
      </c>
      <c r="D58" s="12">
        <v>-4890000</v>
      </c>
      <c r="E58" s="12">
        <f t="shared" si="20"/>
        <v>2810000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f t="shared" si="21"/>
        <v>2810000</v>
      </c>
      <c r="R58" s="13"/>
    </row>
    <row r="59" spans="1:18" ht="15" customHeight="1" outlineLevel="1">
      <c r="A59" s="1" t="s">
        <v>116</v>
      </c>
      <c r="B59" s="11" t="s">
        <v>117</v>
      </c>
      <c r="C59" s="12">
        <v>3641090</v>
      </c>
      <c r="D59" s="12">
        <v>-893731</v>
      </c>
      <c r="E59" s="12">
        <f t="shared" si="20"/>
        <v>2747359</v>
      </c>
      <c r="F59" s="12">
        <v>0</v>
      </c>
      <c r="G59" s="12">
        <v>71389</v>
      </c>
      <c r="H59" s="12">
        <v>0</v>
      </c>
      <c r="I59" s="12">
        <v>0</v>
      </c>
      <c r="J59" s="12">
        <v>186288.96</v>
      </c>
      <c r="K59" s="12">
        <v>55148.480000000003</v>
      </c>
      <c r="L59" s="12">
        <v>0</v>
      </c>
      <c r="M59" s="12">
        <v>0</v>
      </c>
      <c r="N59" s="12">
        <v>376255.92</v>
      </c>
      <c r="O59" s="12">
        <v>0</v>
      </c>
      <c r="P59" s="12">
        <f t="shared" si="21"/>
        <v>2058276.6400000001</v>
      </c>
      <c r="R59" s="13"/>
    </row>
    <row r="60" spans="1:18" ht="15" customHeight="1">
      <c r="B60" s="9" t="s">
        <v>118</v>
      </c>
      <c r="C60" s="7">
        <f t="shared" ref="C60:E60" si="22">SUM(C61:C64)</f>
        <v>218865940</v>
      </c>
      <c r="D60" s="7">
        <f t="shared" si="22"/>
        <v>-137089275.59999999</v>
      </c>
      <c r="E60" s="7">
        <f t="shared" si="22"/>
        <v>81776664.400000006</v>
      </c>
      <c r="F60" s="7">
        <f t="shared" ref="F60:O60" si="23">SUM(F61:F64)</f>
        <v>0</v>
      </c>
      <c r="G60" s="7">
        <f t="shared" si="23"/>
        <v>1308229.8500000001</v>
      </c>
      <c r="H60" s="7">
        <f t="shared" si="23"/>
        <v>5436900.2599999998</v>
      </c>
      <c r="I60" s="7">
        <f t="shared" si="23"/>
        <v>1245503.71</v>
      </c>
      <c r="J60" s="7">
        <f t="shared" si="23"/>
        <v>3329865.49</v>
      </c>
      <c r="K60" s="7">
        <f t="shared" si="23"/>
        <v>4743971.83</v>
      </c>
      <c r="L60" s="7">
        <f t="shared" si="23"/>
        <v>0</v>
      </c>
      <c r="M60" s="7">
        <f t="shared" si="23"/>
        <v>3148561.53</v>
      </c>
      <c r="N60" s="7">
        <f t="shared" si="23"/>
        <v>2301908.21</v>
      </c>
      <c r="O60" s="7">
        <f t="shared" si="23"/>
        <v>2701614.23</v>
      </c>
      <c r="P60" s="7">
        <f>+E60-F60-G60-H60-I60-J60-K60-L60-M60-N60-O60</f>
        <v>57560109.290000021</v>
      </c>
      <c r="R60" s="10"/>
    </row>
    <row r="61" spans="1:18" ht="15" customHeight="1" outlineLevel="1">
      <c r="A61" s="1" t="s">
        <v>119</v>
      </c>
      <c r="B61" s="11" t="s">
        <v>120</v>
      </c>
      <c r="C61" s="12">
        <v>210000000</v>
      </c>
      <c r="D61" s="12">
        <v>-137343335.59999999</v>
      </c>
      <c r="E61" s="12">
        <f>+C61+D61</f>
        <v>72656664.400000006</v>
      </c>
      <c r="F61" s="12">
        <v>0</v>
      </c>
      <c r="G61" s="12">
        <v>1308229.8500000001</v>
      </c>
      <c r="H61" s="12">
        <v>5436900.2599999998</v>
      </c>
      <c r="I61" s="12">
        <v>1245503.71</v>
      </c>
      <c r="J61" s="12">
        <v>3329865.49</v>
      </c>
      <c r="K61" s="12">
        <v>4743971.83</v>
      </c>
      <c r="L61" s="12">
        <v>0</v>
      </c>
      <c r="M61" s="12">
        <v>3148561.53</v>
      </c>
      <c r="N61" s="12">
        <v>1817523.11</v>
      </c>
      <c r="O61" s="12">
        <v>2701614.23</v>
      </c>
      <c r="P61" s="12">
        <f>+E61-F61-G61-H61-I61-J61-K61-L61-M61-N61-O61</f>
        <v>48924494.390000015</v>
      </c>
      <c r="R61" s="13"/>
    </row>
    <row r="62" spans="1:18" ht="15" customHeight="1" outlineLevel="1">
      <c r="A62" s="1" t="s">
        <v>121</v>
      </c>
      <c r="B62" s="11" t="s">
        <v>122</v>
      </c>
      <c r="C62" s="12">
        <v>8865940</v>
      </c>
      <c r="D62" s="12">
        <v>254060</v>
      </c>
      <c r="E62" s="12">
        <f>+C62+D62</f>
        <v>9120000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484385.1</v>
      </c>
      <c r="O62" s="12">
        <v>0</v>
      </c>
      <c r="P62" s="12">
        <f t="shared" ref="P62:P75" si="24">+E62-F62-G62-H62-I62-J62-K62-L62-M62-N62-O62</f>
        <v>8635614.9000000004</v>
      </c>
    </row>
    <row r="63" spans="1:18" ht="15" customHeight="1" outlineLevel="1">
      <c r="A63" s="1" t="s">
        <v>123</v>
      </c>
      <c r="B63" s="11" t="s">
        <v>124</v>
      </c>
      <c r="C63" s="12">
        <v>0</v>
      </c>
      <c r="D63" s="12">
        <v>0</v>
      </c>
      <c r="E63" s="12">
        <f t="shared" ref="E63:E64" si="25">+C63+D63</f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f t="shared" si="24"/>
        <v>0</v>
      </c>
    </row>
    <row r="64" spans="1:18" ht="15" customHeight="1" outlineLevel="1">
      <c r="A64" s="1" t="s">
        <v>125</v>
      </c>
      <c r="B64" s="11" t="s">
        <v>126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f t="shared" si="24"/>
        <v>0</v>
      </c>
    </row>
    <row r="65" spans="1:18" ht="15" hidden="1" customHeight="1">
      <c r="B65" s="14" t="s">
        <v>127</v>
      </c>
      <c r="C65" s="7">
        <f t="shared" ref="C65:E65" si="26">SUM(C66:C70)</f>
        <v>0</v>
      </c>
      <c r="D65" s="7">
        <f t="shared" si="26"/>
        <v>0</v>
      </c>
      <c r="E65" s="7">
        <f t="shared" si="26"/>
        <v>0</v>
      </c>
      <c r="F65" s="7">
        <f t="shared" ref="F65" si="27">SUM(F66:F70)</f>
        <v>0</v>
      </c>
      <c r="G65" s="7"/>
      <c r="H65" s="7"/>
      <c r="I65" s="7"/>
      <c r="J65" s="7"/>
      <c r="K65" s="7"/>
      <c r="L65" s="7"/>
      <c r="M65" s="7"/>
      <c r="N65" s="7"/>
      <c r="O65" s="7"/>
      <c r="P65" s="12">
        <f t="shared" si="24"/>
        <v>0</v>
      </c>
    </row>
    <row r="66" spans="1:18" ht="15" hidden="1" customHeight="1" outlineLevel="1">
      <c r="A66" s="1" t="s">
        <v>128</v>
      </c>
      <c r="B66" s="11" t="s">
        <v>129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/>
      <c r="K66" s="12"/>
      <c r="L66" s="12"/>
      <c r="M66" s="12"/>
      <c r="N66" s="12"/>
      <c r="O66" s="12"/>
      <c r="P66" s="12">
        <f t="shared" si="24"/>
        <v>0</v>
      </c>
    </row>
    <row r="67" spans="1:18" ht="15" hidden="1" customHeight="1" outlineLevel="1">
      <c r="A67" s="1" t="s">
        <v>130</v>
      </c>
      <c r="B67" s="11" t="s">
        <v>131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/>
      <c r="K67" s="12"/>
      <c r="L67" s="12"/>
      <c r="M67" s="12"/>
      <c r="N67" s="12"/>
      <c r="O67" s="12"/>
      <c r="P67" s="12">
        <f t="shared" si="24"/>
        <v>0</v>
      </c>
    </row>
    <row r="68" spans="1:18" ht="15" hidden="1" customHeight="1" outlineLevel="1">
      <c r="A68" s="1" t="s">
        <v>132</v>
      </c>
      <c r="B68" s="11" t="s">
        <v>133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2"/>
      <c r="L68" s="12"/>
      <c r="M68" s="12"/>
      <c r="N68" s="12"/>
      <c r="O68" s="12"/>
      <c r="P68" s="12">
        <f t="shared" si="24"/>
        <v>0</v>
      </c>
    </row>
    <row r="69" spans="1:18" ht="15" hidden="1" customHeight="1" outlineLevel="1">
      <c r="A69" s="1" t="s">
        <v>134</v>
      </c>
      <c r="B69" s="11" t="s">
        <v>135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/>
      <c r="K69" s="12"/>
      <c r="L69" s="12"/>
      <c r="M69" s="12"/>
      <c r="N69" s="12"/>
      <c r="O69" s="12"/>
      <c r="P69" s="12">
        <f t="shared" si="24"/>
        <v>0</v>
      </c>
    </row>
    <row r="70" spans="1:18" ht="15" hidden="1" customHeight="1" outlineLevel="1">
      <c r="A70" s="1" t="s">
        <v>136</v>
      </c>
      <c r="B70" s="11" t="s">
        <v>137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/>
      <c r="N70" s="12"/>
      <c r="O70" s="12"/>
      <c r="P70" s="12">
        <f t="shared" si="24"/>
        <v>0</v>
      </c>
    </row>
    <row r="71" spans="1:18" ht="15" hidden="1" customHeight="1" collapsed="1">
      <c r="B71" s="14" t="s">
        <v>138</v>
      </c>
      <c r="C71" s="7">
        <f t="shared" ref="C71:F71" si="28">SUM(C72:C75)</f>
        <v>0</v>
      </c>
      <c r="D71" s="7">
        <f t="shared" si="28"/>
        <v>0</v>
      </c>
      <c r="E71" s="7">
        <f t="shared" si="28"/>
        <v>0</v>
      </c>
      <c r="F71" s="7">
        <f t="shared" si="28"/>
        <v>0</v>
      </c>
      <c r="G71" s="7"/>
      <c r="H71" s="7"/>
      <c r="I71" s="7"/>
      <c r="J71" s="7"/>
      <c r="K71" s="7"/>
      <c r="L71" s="7"/>
      <c r="M71" s="7"/>
      <c r="N71" s="7"/>
      <c r="O71" s="7"/>
      <c r="P71" s="12">
        <f t="shared" si="24"/>
        <v>0</v>
      </c>
    </row>
    <row r="72" spans="1:18" ht="15" hidden="1" customHeight="1" outlineLevel="1">
      <c r="A72" s="1" t="s">
        <v>139</v>
      </c>
      <c r="B72" s="11" t="s">
        <v>140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12">
        <f t="shared" si="24"/>
        <v>0</v>
      </c>
    </row>
    <row r="73" spans="1:18" ht="15" hidden="1" customHeight="1" outlineLevel="1">
      <c r="A73" s="1" t="s">
        <v>141</v>
      </c>
      <c r="B73" s="11" t="s">
        <v>142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12">
        <f t="shared" si="24"/>
        <v>0</v>
      </c>
    </row>
    <row r="74" spans="1:18" ht="15" hidden="1" customHeight="1" outlineLevel="1">
      <c r="A74" s="1" t="s">
        <v>143</v>
      </c>
      <c r="B74" s="11" t="s">
        <v>144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/>
      <c r="K74" s="12"/>
      <c r="L74" s="12"/>
      <c r="M74" s="12"/>
      <c r="N74" s="12"/>
      <c r="O74" s="12"/>
      <c r="P74" s="12">
        <f t="shared" si="24"/>
        <v>0</v>
      </c>
    </row>
    <row r="75" spans="1:18" ht="15" hidden="1" customHeight="1" outlineLevel="1">
      <c r="A75" s="1" t="s">
        <v>145</v>
      </c>
      <c r="B75" s="11" t="s">
        <v>146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12">
        <f t="shared" si="24"/>
        <v>0</v>
      </c>
    </row>
    <row r="76" spans="1:18" collapsed="1">
      <c r="B76" s="15" t="s">
        <v>147</v>
      </c>
      <c r="C76" s="16">
        <f t="shared" ref="C76:O76" si="29">C60+C50+C33+C23+C42+C13+C7+C65+C71</f>
        <v>10770275416</v>
      </c>
      <c r="D76" s="16">
        <f t="shared" si="29"/>
        <v>1176873861.96</v>
      </c>
      <c r="E76" s="16">
        <f t="shared" si="29"/>
        <v>11947149277.959999</v>
      </c>
      <c r="F76" s="16">
        <f t="shared" si="29"/>
        <v>508342967.60000008</v>
      </c>
      <c r="G76" s="16">
        <f t="shared" si="29"/>
        <v>699771076.40999997</v>
      </c>
      <c r="H76" s="16">
        <f t="shared" si="29"/>
        <v>826680157.66000009</v>
      </c>
      <c r="I76" s="16">
        <f t="shared" si="29"/>
        <v>1092529801.3299999</v>
      </c>
      <c r="J76" s="16">
        <f t="shared" si="29"/>
        <v>771168454.12000012</v>
      </c>
      <c r="K76" s="16">
        <f t="shared" si="29"/>
        <v>842112888.95000005</v>
      </c>
      <c r="L76" s="16">
        <f t="shared" si="29"/>
        <v>739766582.69000006</v>
      </c>
      <c r="M76" s="16">
        <f t="shared" si="29"/>
        <v>720168949.00999999</v>
      </c>
      <c r="N76" s="16">
        <f t="shared" si="29"/>
        <v>760953944.5999999</v>
      </c>
      <c r="O76" s="16">
        <f t="shared" si="29"/>
        <v>1296283523.0599999</v>
      </c>
      <c r="P76" s="16">
        <f>+E76-F76-G76-H76-I76-J76-K76-L76-M76-N76-O76</f>
        <v>3689370932.5299983</v>
      </c>
      <c r="R76" s="17"/>
    </row>
    <row r="77" spans="1:18" outlineLevel="2">
      <c r="B77" s="6" t="s">
        <v>148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f t="shared" ref="P77:P86" si="30">+E77-F77-G77</f>
        <v>0</v>
      </c>
    </row>
    <row r="78" spans="1:18" outlineLevel="2">
      <c r="B78" s="19" t="s">
        <v>149</v>
      </c>
      <c r="C78" s="20">
        <f t="shared" ref="C78:O78" si="31">C79+C80</f>
        <v>0</v>
      </c>
      <c r="D78" s="20">
        <f t="shared" si="31"/>
        <v>0</v>
      </c>
      <c r="E78" s="20">
        <f t="shared" si="31"/>
        <v>0</v>
      </c>
      <c r="F78" s="20">
        <f t="shared" si="31"/>
        <v>0</v>
      </c>
      <c r="G78" s="20">
        <f t="shared" si="31"/>
        <v>0</v>
      </c>
      <c r="H78" s="20">
        <f t="shared" si="31"/>
        <v>0</v>
      </c>
      <c r="I78" s="20">
        <f t="shared" si="31"/>
        <v>0</v>
      </c>
      <c r="J78" s="20">
        <f t="shared" si="31"/>
        <v>0</v>
      </c>
      <c r="K78" s="20">
        <f t="shared" si="31"/>
        <v>0</v>
      </c>
      <c r="L78" s="20">
        <f t="shared" si="31"/>
        <v>0</v>
      </c>
      <c r="M78" s="20">
        <f t="shared" si="31"/>
        <v>0</v>
      </c>
      <c r="N78" s="20">
        <f t="shared" si="31"/>
        <v>0</v>
      </c>
      <c r="O78" s="20">
        <f t="shared" si="31"/>
        <v>0</v>
      </c>
      <c r="P78" s="20">
        <f t="shared" si="30"/>
        <v>0</v>
      </c>
    </row>
    <row r="79" spans="1:18" ht="31.5" outlineLevel="2">
      <c r="A79" s="1" t="s">
        <v>150</v>
      </c>
      <c r="B79" s="11" t="s">
        <v>151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/>
      <c r="P79" s="12">
        <f t="shared" si="30"/>
        <v>0</v>
      </c>
    </row>
    <row r="80" spans="1:18" ht="31.5" outlineLevel="2">
      <c r="A80" s="1" t="s">
        <v>152</v>
      </c>
      <c r="B80" s="11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/>
      <c r="P80" s="12">
        <f t="shared" si="30"/>
        <v>0</v>
      </c>
    </row>
    <row r="81" spans="1:16" outlineLevel="2">
      <c r="B81" s="19" t="s">
        <v>154</v>
      </c>
      <c r="C81" s="20">
        <f t="shared" ref="C81:O81" si="32">C82+C83</f>
        <v>0</v>
      </c>
      <c r="D81" s="20">
        <f t="shared" si="32"/>
        <v>0</v>
      </c>
      <c r="E81" s="20">
        <f t="shared" si="32"/>
        <v>0</v>
      </c>
      <c r="F81" s="20">
        <f t="shared" si="32"/>
        <v>0</v>
      </c>
      <c r="G81" s="20">
        <f t="shared" si="32"/>
        <v>0</v>
      </c>
      <c r="H81" s="20">
        <f t="shared" si="32"/>
        <v>0</v>
      </c>
      <c r="I81" s="20">
        <f t="shared" si="32"/>
        <v>0</v>
      </c>
      <c r="J81" s="20">
        <f t="shared" si="32"/>
        <v>0</v>
      </c>
      <c r="K81" s="20">
        <f t="shared" si="32"/>
        <v>0</v>
      </c>
      <c r="L81" s="20">
        <f t="shared" si="32"/>
        <v>0</v>
      </c>
      <c r="M81" s="20">
        <f t="shared" si="32"/>
        <v>0</v>
      </c>
      <c r="N81" s="20">
        <f t="shared" si="32"/>
        <v>0</v>
      </c>
      <c r="O81" s="20">
        <f t="shared" si="32"/>
        <v>0</v>
      </c>
      <c r="P81" s="20">
        <f t="shared" si="30"/>
        <v>0</v>
      </c>
    </row>
    <row r="82" spans="1:16" outlineLevel="2">
      <c r="A82" s="1" t="s">
        <v>155</v>
      </c>
      <c r="B82" s="11" t="s">
        <v>156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12"/>
      <c r="L82" s="12"/>
      <c r="M82" s="12"/>
      <c r="N82" s="12"/>
      <c r="O82" s="12"/>
      <c r="P82" s="12">
        <f t="shared" si="30"/>
        <v>0</v>
      </c>
    </row>
    <row r="83" spans="1:16" outlineLevel="2">
      <c r="A83" s="1" t="s">
        <v>157</v>
      </c>
      <c r="B83" s="11" t="s">
        <v>158</v>
      </c>
      <c r="C83" s="12">
        <v>0</v>
      </c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12">
        <f t="shared" si="30"/>
        <v>0</v>
      </c>
    </row>
    <row r="84" spans="1:16" outlineLevel="2">
      <c r="B84" s="19" t="s">
        <v>159</v>
      </c>
      <c r="C84" s="21">
        <f t="shared" ref="C84:O84" si="33">C85</f>
        <v>0</v>
      </c>
      <c r="D84" s="21">
        <f t="shared" si="33"/>
        <v>0</v>
      </c>
      <c r="E84" s="21">
        <f t="shared" si="33"/>
        <v>0</v>
      </c>
      <c r="F84" s="21">
        <f t="shared" si="33"/>
        <v>0</v>
      </c>
      <c r="G84" s="21">
        <f t="shared" si="33"/>
        <v>0</v>
      </c>
      <c r="H84" s="21">
        <f t="shared" si="33"/>
        <v>0</v>
      </c>
      <c r="I84" s="21">
        <f t="shared" si="33"/>
        <v>0</v>
      </c>
      <c r="J84" s="21">
        <f t="shared" si="33"/>
        <v>0</v>
      </c>
      <c r="K84" s="21">
        <f t="shared" si="33"/>
        <v>0</v>
      </c>
      <c r="L84" s="21">
        <f t="shared" si="33"/>
        <v>0</v>
      </c>
      <c r="M84" s="21">
        <f t="shared" si="33"/>
        <v>0</v>
      </c>
      <c r="N84" s="21">
        <f t="shared" si="33"/>
        <v>0</v>
      </c>
      <c r="O84" s="21">
        <f t="shared" si="33"/>
        <v>0</v>
      </c>
      <c r="P84" s="21">
        <f t="shared" si="30"/>
        <v>0</v>
      </c>
    </row>
    <row r="85" spans="1:16" ht="31.5" outlineLevel="2">
      <c r="A85" s="1" t="s">
        <v>160</v>
      </c>
      <c r="B85" s="11" t="s">
        <v>161</v>
      </c>
      <c r="C85" s="12">
        <v>0</v>
      </c>
      <c r="D85" s="12">
        <v>0</v>
      </c>
      <c r="E85" s="12">
        <v>0</v>
      </c>
      <c r="F85" s="12">
        <v>0</v>
      </c>
      <c r="G85" s="12"/>
      <c r="H85" s="12"/>
      <c r="I85" s="12"/>
      <c r="J85" s="12"/>
      <c r="K85" s="12"/>
      <c r="L85" s="12"/>
      <c r="M85" s="12"/>
      <c r="N85" s="12"/>
      <c r="O85" s="12"/>
      <c r="P85" s="12">
        <f t="shared" si="30"/>
        <v>0</v>
      </c>
    </row>
    <row r="86" spans="1:16" outlineLevel="2">
      <c r="B86" s="22" t="s">
        <v>162</v>
      </c>
      <c r="C86" s="23">
        <f t="shared" ref="C86:N86" si="34">C77</f>
        <v>0</v>
      </c>
      <c r="D86" s="23">
        <f t="shared" si="34"/>
        <v>0</v>
      </c>
      <c r="E86" s="23">
        <f t="shared" si="34"/>
        <v>0</v>
      </c>
      <c r="F86" s="23">
        <f t="shared" si="34"/>
        <v>0</v>
      </c>
      <c r="G86" s="23">
        <f t="shared" si="34"/>
        <v>0</v>
      </c>
      <c r="H86" s="23">
        <f t="shared" si="34"/>
        <v>0</v>
      </c>
      <c r="I86" s="23">
        <f t="shared" si="34"/>
        <v>0</v>
      </c>
      <c r="J86" s="23">
        <f t="shared" si="34"/>
        <v>0</v>
      </c>
      <c r="K86" s="23">
        <f t="shared" si="34"/>
        <v>0</v>
      </c>
      <c r="L86" s="23">
        <f t="shared" si="34"/>
        <v>0</v>
      </c>
      <c r="M86" s="23">
        <f t="shared" si="34"/>
        <v>0</v>
      </c>
      <c r="N86" s="23">
        <f t="shared" si="34"/>
        <v>0</v>
      </c>
      <c r="O86" s="23"/>
      <c r="P86" s="23">
        <f t="shared" si="30"/>
        <v>0</v>
      </c>
    </row>
    <row r="88" spans="1:16" ht="16.5">
      <c r="B88" s="24" t="s">
        <v>163</v>
      </c>
      <c r="C88" s="25">
        <f>C86+C76</f>
        <v>10770275416</v>
      </c>
      <c r="D88" s="25">
        <f t="shared" ref="D88:O88" si="35">D86+D76</f>
        <v>1176873861.96</v>
      </c>
      <c r="E88" s="25">
        <f t="shared" si="35"/>
        <v>11947149277.959999</v>
      </c>
      <c r="F88" s="25">
        <f t="shared" si="35"/>
        <v>508342967.60000008</v>
      </c>
      <c r="G88" s="25">
        <f t="shared" si="35"/>
        <v>699771076.40999997</v>
      </c>
      <c r="H88" s="25">
        <f t="shared" si="35"/>
        <v>826680157.66000009</v>
      </c>
      <c r="I88" s="25">
        <f t="shared" si="35"/>
        <v>1092529801.3299999</v>
      </c>
      <c r="J88" s="25">
        <f t="shared" si="35"/>
        <v>771168454.12000012</v>
      </c>
      <c r="K88" s="25">
        <f t="shared" si="35"/>
        <v>842112888.95000005</v>
      </c>
      <c r="L88" s="25">
        <f t="shared" si="35"/>
        <v>739766582.69000006</v>
      </c>
      <c r="M88" s="25">
        <f t="shared" si="35"/>
        <v>720168949.00999999</v>
      </c>
      <c r="N88" s="25">
        <f t="shared" si="35"/>
        <v>760953944.5999999</v>
      </c>
      <c r="O88" s="25">
        <f t="shared" si="35"/>
        <v>1296283523.0599999</v>
      </c>
      <c r="P88" s="25">
        <f>+E88-F88-G88-H88-I88-J88-K88-L88-M88-N88-O88</f>
        <v>3689370932.5299983</v>
      </c>
    </row>
    <row r="89" spans="1:16" s="27" customFormat="1">
      <c r="A89" s="1"/>
      <c r="B89" s="26" t="s">
        <v>164</v>
      </c>
      <c r="C89" s="26"/>
      <c r="D89" s="26"/>
      <c r="E89" s="26"/>
    </row>
    <row r="90" spans="1:16" s="27" customFormat="1">
      <c r="A90" s="1"/>
      <c r="B90" s="28" t="s">
        <v>173</v>
      </c>
      <c r="C90" s="26"/>
      <c r="D90" s="26"/>
      <c r="E90" s="26"/>
    </row>
    <row r="91" spans="1:16" s="27" customFormat="1">
      <c r="A91" s="1"/>
      <c r="B91" s="29" t="s">
        <v>165</v>
      </c>
      <c r="C91" s="29"/>
      <c r="P91" s="30"/>
    </row>
    <row r="92" spans="1:16" s="27" customFormat="1" ht="27.75" customHeight="1">
      <c r="A92" s="1"/>
      <c r="B92" s="31" t="s">
        <v>166</v>
      </c>
      <c r="C92" s="29"/>
    </row>
    <row r="93" spans="1:16" s="27" customFormat="1" ht="40.5">
      <c r="A93" s="1"/>
      <c r="B93" s="32" t="s">
        <v>167</v>
      </c>
    </row>
    <row r="94" spans="1:16" s="27" customFormat="1" ht="54">
      <c r="A94" s="1"/>
      <c r="B94" s="32" t="s">
        <v>168</v>
      </c>
      <c r="D94" s="42"/>
      <c r="E94" s="42"/>
    </row>
    <row r="95" spans="1:16" s="27" customFormat="1" ht="16.5">
      <c r="A95" s="1"/>
      <c r="B95" s="29" t="s">
        <v>169</v>
      </c>
      <c r="C95" s="29"/>
      <c r="D95" s="36"/>
      <c r="E95" s="36"/>
    </row>
    <row r="96" spans="1:16" s="27" customFormat="1" ht="27.75">
      <c r="A96" s="1"/>
      <c r="B96" s="31" t="s">
        <v>170</v>
      </c>
      <c r="C96" s="29"/>
      <c r="D96" s="36"/>
      <c r="E96" s="36"/>
    </row>
    <row r="97" spans="1:16" s="27" customFormat="1">
      <c r="A97" s="1"/>
      <c r="B97" s="29" t="s">
        <v>171</v>
      </c>
      <c r="C97" s="29"/>
      <c r="D97" s="29"/>
      <c r="E97" s="29"/>
    </row>
    <row r="98" spans="1:16">
      <c r="B98" s="37"/>
      <c r="C98" s="37"/>
      <c r="D98" s="37"/>
      <c r="E98" s="37"/>
      <c r="F98" s="37"/>
      <c r="G98" s="33"/>
      <c r="H98" s="33"/>
      <c r="I98" s="33"/>
      <c r="J98" s="33"/>
      <c r="K98" s="33"/>
      <c r="L98" s="33"/>
      <c r="M98" s="33"/>
      <c r="N98" s="33"/>
      <c r="O98" s="33"/>
      <c r="P98" s="33"/>
    </row>
    <row r="99" spans="1:16">
      <c r="B99" s="34"/>
      <c r="C99" s="34"/>
      <c r="D99" s="34"/>
      <c r="E99" s="34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</row>
    <row r="100" spans="1:16">
      <c r="B100" s="34"/>
      <c r="C100" s="34"/>
      <c r="D100" s="34"/>
      <c r="E100" s="34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</row>
    <row r="101" spans="1:16">
      <c r="B101" s="34"/>
      <c r="C101" s="34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</row>
    <row r="102" spans="1:16">
      <c r="B102" s="34"/>
      <c r="C102" s="34"/>
      <c r="D102" s="34"/>
      <c r="E102" s="34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</row>
    <row r="103" spans="1:16">
      <c r="B103" s="34"/>
      <c r="C103" s="34"/>
      <c r="D103" s="34"/>
      <c r="E103" s="34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</row>
    <row r="104" spans="1:16">
      <c r="B104" s="34"/>
      <c r="C104" s="34"/>
      <c r="D104" s="34"/>
      <c r="E104" s="34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</row>
    <row r="105" spans="1:16">
      <c r="B105" s="34"/>
      <c r="C105" s="34"/>
      <c r="D105" s="34"/>
      <c r="E105" s="34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</row>
    <row r="106" spans="1:16">
      <c r="B106" s="34"/>
      <c r="C106" s="34"/>
      <c r="D106" s="34"/>
      <c r="E106" s="34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</row>
    <row r="107" spans="1:16">
      <c r="B107" s="34"/>
      <c r="C107" s="34"/>
      <c r="D107" s="34"/>
      <c r="E107" s="34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</row>
    <row r="108" spans="1:16">
      <c r="B108" s="34"/>
      <c r="C108" s="34"/>
      <c r="D108" s="34"/>
      <c r="E108" s="34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1:16"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1:16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1:16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</sheetData>
  <mergeCells count="8">
    <mergeCell ref="D96:E96"/>
    <mergeCell ref="B98:F98"/>
    <mergeCell ref="B1:P1"/>
    <mergeCell ref="B2:P2"/>
    <mergeCell ref="B3:P3"/>
    <mergeCell ref="B4:P4"/>
    <mergeCell ref="D94:E94"/>
    <mergeCell ref="D95:E95"/>
  </mergeCells>
  <pageMargins left="0.23622047244094491" right="0.23622047244094491" top="0.74803149606299213" bottom="0.74803149606299213" header="0.31496062992125984" footer="0.31496062992125984"/>
  <pageSetup paperSize="5" scale="39" orientation="landscape" verticalDpi="0" r:id="rId1"/>
  <rowBreaks count="1" manualBreakCount="1"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2025-11-04T16:16:48Z</cp:lastPrinted>
  <dcterms:created xsi:type="dcterms:W3CDTF">2015-06-05T18:17:20Z</dcterms:created>
  <dcterms:modified xsi:type="dcterms:W3CDTF">2025-11-04T16:24:10Z</dcterms:modified>
</cp:coreProperties>
</file>