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6/Reportes Transparencia de Ejecucion 2026/"/>
    </mc:Choice>
  </mc:AlternateContent>
  <xr:revisionPtr revIDLastSave="7" documentId="8_{C19AA02B-F9CE-407F-9C2D-F1A262516663}" xr6:coauthVersionLast="47" xr6:coauthVersionMax="47" xr10:uidLastSave="{319B9CAB-A89E-4381-B7A9-B154E768CF27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K63" i="1"/>
  <c r="K64" i="1"/>
  <c r="K61" i="1"/>
  <c r="K60" i="1"/>
  <c r="K52" i="1"/>
  <c r="K53" i="1"/>
  <c r="K54" i="1"/>
  <c r="K57" i="1"/>
  <c r="K59" i="1"/>
  <c r="K51" i="1"/>
  <c r="K34" i="1"/>
  <c r="K33" i="1"/>
  <c r="K25" i="1"/>
  <c r="K26" i="1"/>
  <c r="K27" i="1"/>
  <c r="K30" i="1"/>
  <c r="K31" i="1"/>
  <c r="K24" i="1"/>
  <c r="K15" i="1"/>
  <c r="K16" i="1"/>
  <c r="K17" i="1"/>
  <c r="K18" i="1"/>
  <c r="K19" i="1"/>
  <c r="K22" i="1"/>
  <c r="K14" i="1"/>
  <c r="K9" i="1"/>
  <c r="K10" i="1"/>
  <c r="K11" i="1"/>
  <c r="K12" i="1"/>
  <c r="K7" i="1"/>
  <c r="K8" i="1"/>
  <c r="J86" i="1"/>
  <c r="J84" i="1"/>
  <c r="J81" i="1"/>
  <c r="J78" i="1"/>
  <c r="J60" i="1"/>
  <c r="J50" i="1"/>
  <c r="J42" i="1"/>
  <c r="J33" i="1"/>
  <c r="J23" i="1"/>
  <c r="J13" i="1"/>
  <c r="J7" i="1"/>
  <c r="K87" i="1"/>
  <c r="I86" i="1"/>
  <c r="H86" i="1"/>
  <c r="G86" i="1"/>
  <c r="F86" i="1"/>
  <c r="E86" i="1"/>
  <c r="D86" i="1"/>
  <c r="C86" i="1"/>
  <c r="K85" i="1"/>
  <c r="I84" i="1"/>
  <c r="H84" i="1"/>
  <c r="G84" i="1"/>
  <c r="F84" i="1"/>
  <c r="E84" i="1"/>
  <c r="K84" i="1" s="1"/>
  <c r="D84" i="1"/>
  <c r="C84" i="1"/>
  <c r="K83" i="1"/>
  <c r="K82" i="1"/>
  <c r="I81" i="1"/>
  <c r="H81" i="1"/>
  <c r="G81" i="1"/>
  <c r="F81" i="1"/>
  <c r="E81" i="1"/>
  <c r="K81" i="1" s="1"/>
  <c r="D81" i="1"/>
  <c r="C81" i="1"/>
  <c r="K80" i="1"/>
  <c r="K79" i="1"/>
  <c r="I78" i="1"/>
  <c r="H78" i="1"/>
  <c r="G78" i="1"/>
  <c r="F78" i="1"/>
  <c r="E78" i="1"/>
  <c r="K78" i="1" s="1"/>
  <c r="D78" i="1"/>
  <c r="C78" i="1"/>
  <c r="K77" i="1"/>
  <c r="K75" i="1"/>
  <c r="K74" i="1"/>
  <c r="K73" i="1"/>
  <c r="K72" i="1"/>
  <c r="F71" i="1"/>
  <c r="E71" i="1"/>
  <c r="K71" i="1" s="1"/>
  <c r="D71" i="1"/>
  <c r="C71" i="1"/>
  <c r="K70" i="1"/>
  <c r="K69" i="1"/>
  <c r="K68" i="1"/>
  <c r="K67" i="1"/>
  <c r="K66" i="1"/>
  <c r="F65" i="1"/>
  <c r="E65" i="1"/>
  <c r="K65" i="1" s="1"/>
  <c r="D65" i="1"/>
  <c r="C65" i="1"/>
  <c r="E64" i="1"/>
  <c r="E63" i="1"/>
  <c r="E62" i="1"/>
  <c r="E61" i="1"/>
  <c r="I60" i="1"/>
  <c r="H60" i="1"/>
  <c r="G60" i="1"/>
  <c r="F60" i="1"/>
  <c r="F76" i="1" s="1"/>
  <c r="E60" i="1"/>
  <c r="D60" i="1"/>
  <c r="C60" i="1"/>
  <c r="E59" i="1"/>
  <c r="E58" i="1"/>
  <c r="K58" i="1" s="1"/>
  <c r="E57" i="1"/>
  <c r="E56" i="1"/>
  <c r="K56" i="1" s="1"/>
  <c r="E55" i="1"/>
  <c r="K55" i="1" s="1"/>
  <c r="E54" i="1"/>
  <c r="E53" i="1"/>
  <c r="E52" i="1"/>
  <c r="E51" i="1"/>
  <c r="I50" i="1"/>
  <c r="H50" i="1"/>
  <c r="G50" i="1"/>
  <c r="F50" i="1"/>
  <c r="D50" i="1"/>
  <c r="C50" i="1"/>
  <c r="K49" i="1"/>
  <c r="K48" i="1"/>
  <c r="K47" i="1"/>
  <c r="K46" i="1"/>
  <c r="K45" i="1"/>
  <c r="K44" i="1"/>
  <c r="E43" i="1"/>
  <c r="E42" i="1" s="1"/>
  <c r="I42" i="1"/>
  <c r="H42" i="1"/>
  <c r="G42" i="1"/>
  <c r="F42" i="1"/>
  <c r="D42" i="1"/>
  <c r="C42" i="1"/>
  <c r="K41" i="1"/>
  <c r="K40" i="1"/>
  <c r="K39" i="1"/>
  <c r="K38" i="1"/>
  <c r="K37" i="1"/>
  <c r="K36" i="1"/>
  <c r="K35" i="1"/>
  <c r="E34" i="1"/>
  <c r="E33" i="1" s="1"/>
  <c r="I33" i="1"/>
  <c r="H33" i="1"/>
  <c r="G33" i="1"/>
  <c r="F33" i="1"/>
  <c r="D33" i="1"/>
  <c r="C33" i="1"/>
  <c r="E32" i="1"/>
  <c r="K32" i="1" s="1"/>
  <c r="E31" i="1"/>
  <c r="E30" i="1"/>
  <c r="E29" i="1"/>
  <c r="K29" i="1" s="1"/>
  <c r="E28" i="1"/>
  <c r="K28" i="1" s="1"/>
  <c r="E27" i="1"/>
  <c r="E26" i="1"/>
  <c r="E25" i="1"/>
  <c r="E24" i="1"/>
  <c r="I23" i="1"/>
  <c r="H23" i="1"/>
  <c r="G23" i="1"/>
  <c r="F23" i="1"/>
  <c r="D23" i="1"/>
  <c r="C23" i="1"/>
  <c r="E22" i="1"/>
  <c r="E21" i="1"/>
  <c r="K21" i="1" s="1"/>
  <c r="E20" i="1"/>
  <c r="K20" i="1" s="1"/>
  <c r="E19" i="1"/>
  <c r="E18" i="1"/>
  <c r="E17" i="1"/>
  <c r="E16" i="1"/>
  <c r="E15" i="1"/>
  <c r="E14" i="1"/>
  <c r="I13" i="1"/>
  <c r="H13" i="1"/>
  <c r="G13" i="1"/>
  <c r="F13" i="1"/>
  <c r="D13" i="1"/>
  <c r="C13" i="1"/>
  <c r="E12" i="1"/>
  <c r="E11" i="1"/>
  <c r="E10" i="1"/>
  <c r="E9" i="1"/>
  <c r="E8" i="1"/>
  <c r="I7" i="1"/>
  <c r="H7" i="1"/>
  <c r="G7" i="1"/>
  <c r="F7" i="1"/>
  <c r="D7" i="1"/>
  <c r="C7" i="1"/>
  <c r="E23" i="1" l="1"/>
  <c r="K23" i="1" s="1"/>
  <c r="E13" i="1"/>
  <c r="K13" i="1" s="1"/>
  <c r="D76" i="1"/>
  <c r="D88" i="1" s="1"/>
  <c r="J76" i="1"/>
  <c r="J88" i="1" s="1"/>
  <c r="J6" i="1"/>
  <c r="I76" i="1"/>
  <c r="F6" i="1"/>
  <c r="H6" i="1"/>
  <c r="G76" i="1"/>
  <c r="G88" i="1" s="1"/>
  <c r="H76" i="1"/>
  <c r="H88" i="1" s="1"/>
  <c r="I6" i="1"/>
  <c r="C6" i="1"/>
  <c r="D6" i="1"/>
  <c r="K42" i="1"/>
  <c r="G6" i="1"/>
  <c r="C76" i="1"/>
  <c r="C88" i="1" s="1"/>
  <c r="F88" i="1"/>
  <c r="I88" i="1"/>
  <c r="K43" i="1"/>
  <c r="E50" i="1"/>
  <c r="K50" i="1" s="1"/>
  <c r="K86" i="1"/>
  <c r="E7" i="1"/>
  <c r="E6" i="1" l="1"/>
  <c r="K6" i="1" s="1"/>
  <c r="E76" i="1"/>
  <c r="K76" i="1" s="1"/>
  <c r="E88" i="1" l="1"/>
  <c r="K88" i="1" s="1"/>
</calcChain>
</file>

<file path=xl/sharedStrings.xml><?xml version="1.0" encoding="utf-8"?>
<sst xmlns="http://schemas.openxmlformats.org/spreadsheetml/2006/main" count="169" uniqueCount="169">
  <si>
    <t>Ejecución de Gastos y Aplicaciones Financieras Capitulo 5188</t>
  </si>
  <si>
    <t>AÑO 2026</t>
  </si>
  <si>
    <t>(Valores en RD$)</t>
  </si>
  <si>
    <t>Detalle</t>
  </si>
  <si>
    <t>PRESUPUESTO INICIAL</t>
  </si>
  <si>
    <t>Modificaciones</t>
  </si>
  <si>
    <t>PRESUPUESTO VIGENTE</t>
  </si>
  <si>
    <t>Enero</t>
  </si>
  <si>
    <t xml:space="preserve">febrero </t>
  </si>
  <si>
    <t>marzo</t>
  </si>
  <si>
    <t>abril</t>
  </si>
  <si>
    <t>Disponible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</si>
  <si>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</si>
  <si>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</si>
  <si>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</si>
  <si>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</si>
  <si>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</si>
  <si>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</si>
  <si>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</si>
  <si>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</si>
  <si>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</si>
  <si>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</si>
  <si>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</si>
  <si>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</si>
  <si>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</si>
  <si>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</si>
  <si>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</si>
  <si>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</si>
  <si>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</si>
  <si>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</si>
  <si>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</si>
  <si>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</si>
  <si>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</si>
  <si>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</si>
  <si>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</si>
  <si>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</si>
  <si>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</si>
  <si>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</si>
  <si>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</si>
  <si>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</si>
  <si>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</si>
  <si>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</si>
  <si>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</si>
  <si>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</si>
  <si>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</si>
  <si>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</si>
  <si>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</si>
  <si>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</si>
  <si>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</si>
  <si>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</si>
  <si>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</si>
  <si>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</si>
  <si>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</si>
  <si>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</si>
  <si>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</si>
  <si>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</si>
  <si>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</si>
  <si>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</si>
  <si>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</si>
  <si>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</si>
  <si>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</si>
  <si>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</si>
  <si>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</si>
  <si>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</si>
  <si>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</si>
  <si>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</si>
  <si>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</si>
  <si>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</si>
  <si>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</si>
  <si>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</si>
  <si>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</si>
  <si>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</si>
  <si>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</si>
  <si>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</si>
  <si>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</si>
  <si>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</si>
  <si>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</si>
  <si>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</si>
  <si>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</si>
  <si>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</si>
  <si>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</si>
  <si>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</si>
  <si>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</si>
  <si>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</si>
  <si>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</si>
  <si>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</si>
  <si>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</si>
  <si>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</si>
  <si>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</si>
  <si>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</si>
  <si>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</si>
  <si>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</si>
  <si>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</si>
  <si>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</si>
  <si>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</si>
  <si>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</si>
  <si>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</si>
  <si>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</si>
  <si>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</si>
  <si>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</si>
  <si>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</si>
  <si>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</si>
  <si>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</si>
  <si>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</si>
  <si>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</si>
  <si>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</si>
  <si>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</si>
  <si>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</si>
  <si>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</si>
  <si>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</si>
  <si>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</si>
  <si>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</si>
  <si>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</si>
  <si>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</si>
  <si>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</si>
  <si>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</si>
  <si>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</si>
  <si>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</si>
  <si>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</si>
  <si>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</si>
  <si>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</si>
  <si>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</si>
  <si>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</si>
  <si>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</si>
  <si>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</si>
  <si>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</si>
  <si>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</si>
  <si>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</si>
  <si>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</si>
  <si>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</si>
  <si>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</si>
  <si>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</si>
  <si>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</si>
  <si>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</si>
  <si>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</si>
  <si>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</si>
  <si>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</si>
  <si>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</si>
  <si>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</si>
  <si>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</si>
  <si>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</si>
  <si>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</si>
  <si>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</si>
  <si>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</si>
  <si>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</si>
  <si>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</si>
  <si>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</si>
  <si>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</si>
  <si>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</si>
  <si>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</si>
  <si>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</si>
  <si>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</si>
  <si>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</si>
  <si>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</si>
  <si>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</si>
  <si>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</si>
  <si>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</si>
  <si>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</si>
  <si>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</si>
  <si>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</si>
  <si>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</si>
  <si>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</si>
  <si>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</si>
  <si>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</si>
  <si>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</si>
  <si>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</si>
  <si>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</si>
  <si>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Fecha de registro: hasta el 31  de mayo   del año 2026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</si>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</sst>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43" fontId="3" fillId="0" borderId="0" xfId="1" applyFont="1"/>
    <xf numFmtId="0" fontId="6" fillId="0" borderId="0" xfId="3" applyFont="1"/>
    <xf numFmtId="0" fontId="7" fillId="3" borderId="0" xfId="2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" fontId="9" fillId="0" borderId="0" xfId="2" applyNumberFormat="1" applyFont="1" applyAlignment="1">
      <alignment horizontal="right" vertical="center"/>
    </xf>
    <xf numFmtId="4" fontId="8" fillId="0" borderId="1" xfId="2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/>
    </xf>
    <xf numFmtId="0" fontId="8" fillId="4" borderId="2" xfId="2" applyFont="1" applyFill="1" applyBorder="1" applyAlignment="1">
      <alignment horizontal="left" vertical="center" wrapText="1"/>
    </xf>
    <xf numFmtId="43" fontId="8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8" fillId="0" borderId="1" xfId="4" applyNumberFormat="1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39" fontId="8" fillId="0" borderId="0" xfId="4" applyNumberFormat="1" applyFont="1" applyBorder="1" applyAlignment="1">
      <alignment vertical="center" wrapText="1"/>
    </xf>
    <xf numFmtId="39" fontId="8" fillId="0" borderId="0" xfId="4" applyNumberFormat="1" applyFont="1" applyBorder="1" applyAlignment="1">
      <alignment horizontal="right" vertical="center" wrapText="1"/>
    </xf>
    <xf numFmtId="0" fontId="8" fillId="4" borderId="0" xfId="2" applyFont="1" applyFill="1" applyAlignment="1">
      <alignment horizontal="left" vertical="center" wrapText="1"/>
    </xf>
    <xf numFmtId="39" fontId="8" fillId="4" borderId="0" xfId="2" applyNumberFormat="1" applyFont="1" applyFill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39" fontId="8" fillId="3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39" fontId="11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5" fillId="2" borderId="0" xfId="2" applyFont="1" applyFill="1"/>
    <xf numFmtId="0" fontId="3" fillId="2" borderId="0" xfId="2" applyFont="1" applyFill="1"/>
    <xf numFmtId="0" fontId="13" fillId="0" borderId="0" xfId="0" applyFont="1" applyAlignment="1">
      <alignment horizontal="center" vertical="top" wrapText="1"/>
    </xf>
    <xf numFmtId="0" fontId="14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Millares" xfId="1" builtinId="3"/>
    <cellStyle name="Millares 2" xfId="4" xr:uid="{5A76D9B9-1514-4A5C-8047-C397431DBCC9}"/>
    <cellStyle name="Normal" xfId="0" builtinId="0"/>
    <cellStyle name="Normal 2" xfId="2" xr:uid="{84F32FB7-C8A8-4A39-AACE-CF94E70BD03C}"/>
    <cellStyle name="Normal 3" xfId="3" xr:uid="{1EB7C146-08BF-4963-A172-0CB3DDF7C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0</xdr:row>
      <xdr:rowOff>0</xdr:rowOff>
    </xdr:from>
    <xdr:to>
      <xdr:col>7</xdr:col>
      <xdr:colOff>1227455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AA3BA8-E986-4594-A2A5-5FACC873E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0"/>
          <a:ext cx="3475355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1306829</xdr:colOff>
      <xdr:row>0</xdr:row>
      <xdr:rowOff>434340</xdr:rowOff>
    </xdr:from>
    <xdr:to>
      <xdr:col>2</xdr:col>
      <xdr:colOff>38099</xdr:colOff>
      <xdr:row>1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4C7889-403E-49AC-8B66-AE983B2C6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829" y="434340"/>
          <a:ext cx="2531745" cy="108013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8</xdr:col>
      <xdr:colOff>391672</xdr:colOff>
      <xdr:row>102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1143A9-4BE9-4FB3-87C6-CDB3C90A9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50" y="17468850"/>
          <a:ext cx="8221222" cy="213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1"/>
  <sheetViews>
    <sheetView tabSelected="1" topLeftCell="B1" workbookViewId="0">
      <selection activeCell="B2" sqref="B2:K2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8" width="22.140625" style="1" customWidth="1"/>
    <col min="9" max="10" width="24.28515625" style="1" customWidth="1"/>
    <col min="11" max="11" width="24" style="1" customWidth="1"/>
    <col min="12" max="12" width="20.85546875" style="1" customWidth="1"/>
    <col min="13" max="15" width="9.140625" style="1"/>
    <col min="16" max="16" width="11.5703125" style="2" bestFit="1" customWidth="1"/>
    <col min="17" max="16384" width="9.140625" style="1"/>
  </cols>
  <sheetData>
    <row r="1" spans="1:21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21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</row>
    <row r="3" spans="1:21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</row>
    <row r="4" spans="1:21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1.5">
      <c r="B5" s="4" t="s">
        <v>3</v>
      </c>
      <c r="C5" s="5" t="s">
        <v>4</v>
      </c>
      <c r="D5" s="5" t="s">
        <v>5</v>
      </c>
      <c r="E5" s="5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168</v>
      </c>
      <c r="K5" s="5" t="s">
        <v>11</v>
      </c>
    </row>
    <row r="6" spans="1:21">
      <c r="B6" s="6" t="s">
        <v>12</v>
      </c>
      <c r="C6" s="7">
        <f t="shared" ref="C6:J6" si="0">+C7+C13+C23+C33+C42+C50+C60+C65+C71</f>
        <v>12027715656</v>
      </c>
      <c r="D6" s="7">
        <f t="shared" si="0"/>
        <v>529009710.05999994</v>
      </c>
      <c r="E6" s="7">
        <f t="shared" si="0"/>
        <v>12556725366.060001</v>
      </c>
      <c r="F6" s="8">
        <f t="shared" si="0"/>
        <v>562266609.18999994</v>
      </c>
      <c r="G6" s="8">
        <f t="shared" si="0"/>
        <v>692788431.17999995</v>
      </c>
      <c r="H6" s="8">
        <f t="shared" si="0"/>
        <v>762871570.88999999</v>
      </c>
      <c r="I6" s="8">
        <f t="shared" si="0"/>
        <v>1404056624.52</v>
      </c>
      <c r="J6" s="8">
        <f t="shared" si="0"/>
        <v>892602431.94000006</v>
      </c>
      <c r="K6" s="7">
        <f>+E6-F6-G6-H6-I6-J6</f>
        <v>8242139698.3400002</v>
      </c>
      <c r="L6" s="2"/>
    </row>
    <row r="7" spans="1:21" ht="15" customHeight="1">
      <c r="B7" s="9" t="s">
        <v>13</v>
      </c>
      <c r="C7" s="7">
        <f>SUM(C8:C12)</f>
        <v>8512036243</v>
      </c>
      <c r="D7" s="7">
        <f>SUM(D8:D12)</f>
        <v>0</v>
      </c>
      <c r="E7" s="7">
        <f>SUM(E8:E12)</f>
        <v>8512036243</v>
      </c>
      <c r="F7" s="7">
        <f t="shared" ref="F7:J7" si="1">SUM(F8:F12)</f>
        <v>510221890.42999995</v>
      </c>
      <c r="G7" s="7">
        <f t="shared" si="1"/>
        <v>518344089.95000005</v>
      </c>
      <c r="H7" s="7">
        <f t="shared" si="1"/>
        <v>519495039.69</v>
      </c>
      <c r="I7" s="7">
        <f t="shared" si="1"/>
        <v>922108608.24000001</v>
      </c>
      <c r="J7" s="7">
        <f t="shared" si="1"/>
        <v>538361783.35000002</v>
      </c>
      <c r="K7" s="7">
        <f>+E7-F7-G7-H7-I7-J7</f>
        <v>5503504831.3400002</v>
      </c>
      <c r="M7" s="10"/>
    </row>
    <row r="8" spans="1:21" ht="15" customHeight="1">
      <c r="A8" s="1" t="s">
        <v>14</v>
      </c>
      <c r="B8" s="11" t="s">
        <v>15</v>
      </c>
      <c r="C8" s="12">
        <v>6278917476</v>
      </c>
      <c r="D8" s="12">
        <v>-67129205</v>
      </c>
      <c r="E8" s="12">
        <f>+C8+D8</f>
        <v>6211788271</v>
      </c>
      <c r="F8" s="12">
        <v>436741474.02999997</v>
      </c>
      <c r="G8" s="12">
        <v>444899662.86000001</v>
      </c>
      <c r="H8" s="12">
        <v>445386672.94</v>
      </c>
      <c r="I8" s="12">
        <v>445355715.43000001</v>
      </c>
      <c r="J8" s="12">
        <v>462287609.31</v>
      </c>
      <c r="K8" s="12">
        <f>+E8-F8-G8-H8-I8-J8</f>
        <v>3977117136.4300008</v>
      </c>
      <c r="M8" s="13"/>
    </row>
    <row r="9" spans="1:21" ht="15" customHeight="1">
      <c r="A9" s="1" t="s">
        <v>16</v>
      </c>
      <c r="B9" s="11" t="s">
        <v>17</v>
      </c>
      <c r="C9" s="12">
        <v>1225038519</v>
      </c>
      <c r="D9" s="12">
        <v>67129205</v>
      </c>
      <c r="E9" s="12">
        <f t="shared" ref="E9:E12" si="2">+C9+D9</f>
        <v>1292167724</v>
      </c>
      <c r="F9" s="12">
        <v>6521000</v>
      </c>
      <c r="G9" s="12">
        <v>6706615.6799999997</v>
      </c>
      <c r="H9" s="12">
        <v>6602000</v>
      </c>
      <c r="I9" s="12">
        <v>408471028.45999998</v>
      </c>
      <c r="J9" s="12">
        <v>7065951.6399999997</v>
      </c>
      <c r="K9" s="12">
        <f t="shared" ref="K9:K12" si="3">+E9-F9-G9-H9-I9-J9</f>
        <v>856801128.21999991</v>
      </c>
      <c r="M9" s="13"/>
    </row>
    <row r="10" spans="1:21" ht="15" customHeight="1">
      <c r="A10" s="1" t="s">
        <v>18</v>
      </c>
      <c r="B10" s="11" t="s">
        <v>19</v>
      </c>
      <c r="C10" s="12">
        <v>50000</v>
      </c>
      <c r="D10" s="12">
        <v>0</v>
      </c>
      <c r="E10" s="12">
        <f t="shared" si="2"/>
        <v>50000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f t="shared" si="3"/>
        <v>50000</v>
      </c>
      <c r="M10" s="13"/>
    </row>
    <row r="11" spans="1:21" ht="15" customHeight="1">
      <c r="A11" s="1" t="s">
        <v>20</v>
      </c>
      <c r="B11" s="11" t="s">
        <v>21</v>
      </c>
      <c r="C11" s="12">
        <v>30000000</v>
      </c>
      <c r="D11" s="12">
        <v>0</v>
      </c>
      <c r="E11" s="12">
        <f t="shared" si="2"/>
        <v>30000000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f t="shared" si="3"/>
        <v>30000000</v>
      </c>
    </row>
    <row r="12" spans="1:21" ht="15" customHeight="1">
      <c r="A12" s="1" t="s">
        <v>22</v>
      </c>
      <c r="B12" s="11" t="s">
        <v>23</v>
      </c>
      <c r="C12" s="12">
        <v>978030248</v>
      </c>
      <c r="D12" s="12">
        <v>0</v>
      </c>
      <c r="E12" s="12">
        <f t="shared" si="2"/>
        <v>978030248</v>
      </c>
      <c r="F12" s="12">
        <v>66959416.399999999</v>
      </c>
      <c r="G12" s="12">
        <v>66737811.409999996</v>
      </c>
      <c r="H12" s="12">
        <v>67506366.75</v>
      </c>
      <c r="I12" s="12">
        <v>68281864.349999994</v>
      </c>
      <c r="J12" s="12">
        <v>69008222.400000006</v>
      </c>
      <c r="K12" s="12">
        <f t="shared" si="3"/>
        <v>639536566.69000006</v>
      </c>
      <c r="M12" s="13"/>
    </row>
    <row r="13" spans="1:21" ht="15" customHeight="1">
      <c r="B13" s="9" t="s">
        <v>24</v>
      </c>
      <c r="C13" s="7">
        <f>SUM(C14:C22)</f>
        <v>2389124243</v>
      </c>
      <c r="D13" s="7">
        <f t="shared" ref="D13" si="4">SUM(D14:D22)</f>
        <v>-120869519.35000001</v>
      </c>
      <c r="E13" s="7">
        <f>SUM(E14:E22)</f>
        <v>2268254723.6500001</v>
      </c>
      <c r="F13" s="7">
        <f t="shared" ref="F13:J13" si="5">SUM(F14:F22)</f>
        <v>52044718.760000005</v>
      </c>
      <c r="G13" s="7">
        <f t="shared" si="5"/>
        <v>100189356.12</v>
      </c>
      <c r="H13" s="7">
        <f t="shared" si="5"/>
        <v>125725818.61</v>
      </c>
      <c r="I13" s="7">
        <f t="shared" si="5"/>
        <v>204321716.88</v>
      </c>
      <c r="J13" s="7">
        <f t="shared" si="5"/>
        <v>146502764.63999999</v>
      </c>
      <c r="K13" s="7">
        <f>+E13-F13-G13-H13-I13-J13</f>
        <v>1639470348.6400003</v>
      </c>
      <c r="M13" s="10"/>
    </row>
    <row r="14" spans="1:21" ht="15" customHeight="1">
      <c r="A14" s="1" t="s">
        <v>25</v>
      </c>
      <c r="B14" s="11" t="s">
        <v>26</v>
      </c>
      <c r="C14" s="12">
        <v>116104232</v>
      </c>
      <c r="D14" s="12">
        <v>0</v>
      </c>
      <c r="E14" s="12">
        <f t="shared" ref="E14:E22" si="6">+C14+D14</f>
        <v>116104232</v>
      </c>
      <c r="F14" s="12">
        <v>18457687.07</v>
      </c>
      <c r="G14" s="12">
        <v>6248873.6100000003</v>
      </c>
      <c r="H14" s="12">
        <v>28556841.960000001</v>
      </c>
      <c r="I14" s="12">
        <v>15657548.960000001</v>
      </c>
      <c r="J14" s="12">
        <v>15832734.060000001</v>
      </c>
      <c r="K14" s="12">
        <f>+E14-F14-G14-H14-I14-J14</f>
        <v>31350546.340000004</v>
      </c>
      <c r="M14" s="13"/>
    </row>
    <row r="15" spans="1:21" ht="15" customHeight="1">
      <c r="A15" s="1" t="s">
        <v>27</v>
      </c>
      <c r="B15" s="11" t="s">
        <v>28</v>
      </c>
      <c r="C15" s="12">
        <v>6200073</v>
      </c>
      <c r="D15" s="12">
        <v>43605651.829999998</v>
      </c>
      <c r="E15" s="12">
        <f t="shared" si="6"/>
        <v>49805724.829999998</v>
      </c>
      <c r="F15" s="12">
        <v>0</v>
      </c>
      <c r="G15" s="12">
        <v>5440600</v>
      </c>
      <c r="H15" s="12">
        <v>1003000</v>
      </c>
      <c r="I15" s="12">
        <v>772349.15</v>
      </c>
      <c r="J15" s="12">
        <v>1029436.25</v>
      </c>
      <c r="K15" s="12">
        <f t="shared" ref="K15:K22" si="7">+E15-F15-G15-H15-I15-J15</f>
        <v>41560339.43</v>
      </c>
      <c r="M15" s="13"/>
    </row>
    <row r="16" spans="1:21" ht="15" customHeight="1">
      <c r="A16" s="1" t="s">
        <v>29</v>
      </c>
      <c r="B16" s="11" t="s">
        <v>30</v>
      </c>
      <c r="C16" s="12">
        <v>30050000</v>
      </c>
      <c r="D16" s="12">
        <v>0</v>
      </c>
      <c r="E16" s="12">
        <f t="shared" si="6"/>
        <v>30050000</v>
      </c>
      <c r="F16" s="12">
        <v>330915</v>
      </c>
      <c r="G16" s="12">
        <v>2596332.5499999998</v>
      </c>
      <c r="H16" s="12">
        <v>2596336.23</v>
      </c>
      <c r="I16" s="12">
        <v>4238763.8600000003</v>
      </c>
      <c r="J16" s="12">
        <v>2628124.5</v>
      </c>
      <c r="K16" s="12">
        <f t="shared" si="7"/>
        <v>17659527.859999999</v>
      </c>
      <c r="M16" s="13"/>
    </row>
    <row r="17" spans="1:13" ht="15" customHeight="1">
      <c r="A17" s="1" t="s">
        <v>31</v>
      </c>
      <c r="B17" s="11" t="s">
        <v>32</v>
      </c>
      <c r="C17" s="12">
        <v>1600000</v>
      </c>
      <c r="D17" s="12">
        <v>300000</v>
      </c>
      <c r="E17" s="12">
        <f t="shared" si="6"/>
        <v>1900000</v>
      </c>
      <c r="F17" s="12">
        <v>500000</v>
      </c>
      <c r="G17" s="12">
        <v>0</v>
      </c>
      <c r="H17" s="12">
        <v>500000</v>
      </c>
      <c r="I17" s="12">
        <v>500000</v>
      </c>
      <c r="J17" s="12">
        <v>0</v>
      </c>
      <c r="K17" s="12">
        <f t="shared" si="7"/>
        <v>400000</v>
      </c>
      <c r="M17" s="13"/>
    </row>
    <row r="18" spans="1:13" ht="15" customHeight="1">
      <c r="A18" s="1" t="s">
        <v>33</v>
      </c>
      <c r="B18" s="11" t="s">
        <v>34</v>
      </c>
      <c r="C18" s="12">
        <v>272614081</v>
      </c>
      <c r="D18" s="12">
        <v>15127257.560000001</v>
      </c>
      <c r="E18" s="12">
        <f t="shared" si="6"/>
        <v>287741338.56</v>
      </c>
      <c r="F18" s="12">
        <v>11489739.59</v>
      </c>
      <c r="G18" s="12">
        <v>21614017.07</v>
      </c>
      <c r="H18" s="12">
        <v>23608765.57</v>
      </c>
      <c r="I18" s="12">
        <v>30889926.510000002</v>
      </c>
      <c r="J18" s="12">
        <v>23502646.16</v>
      </c>
      <c r="K18" s="12">
        <f t="shared" si="7"/>
        <v>176636243.66000006</v>
      </c>
      <c r="M18" s="13"/>
    </row>
    <row r="19" spans="1:13" ht="15" customHeight="1">
      <c r="A19" s="1" t="s">
        <v>35</v>
      </c>
      <c r="B19" s="11" t="s">
        <v>36</v>
      </c>
      <c r="C19" s="12">
        <v>951000000</v>
      </c>
      <c r="D19" s="12">
        <v>-352770614</v>
      </c>
      <c r="E19" s="12">
        <f t="shared" si="6"/>
        <v>598229386</v>
      </c>
      <c r="F19" s="12">
        <v>21266377.100000001</v>
      </c>
      <c r="G19" s="12">
        <v>43918662.280000001</v>
      </c>
      <c r="H19" s="12">
        <v>37112925.18</v>
      </c>
      <c r="I19" s="12">
        <v>51163993.649999999</v>
      </c>
      <c r="J19" s="12">
        <v>44371479.07</v>
      </c>
      <c r="K19" s="12">
        <f t="shared" si="7"/>
        <v>400395948.72000003</v>
      </c>
      <c r="M19" s="13"/>
    </row>
    <row r="20" spans="1:13" ht="15" customHeight="1">
      <c r="A20" s="1" t="s">
        <v>37</v>
      </c>
      <c r="B20" s="11" t="s">
        <v>38</v>
      </c>
      <c r="C20" s="12">
        <v>18632375</v>
      </c>
      <c r="D20" s="12">
        <v>249041556.84999999</v>
      </c>
      <c r="E20" s="12">
        <f t="shared" si="6"/>
        <v>267673931.84999999</v>
      </c>
      <c r="F20" s="12">
        <v>0</v>
      </c>
      <c r="G20" s="12">
        <v>1174473.3899999999</v>
      </c>
      <c r="H20" s="12">
        <v>857840.26</v>
      </c>
      <c r="I20" s="12">
        <v>1892935.78</v>
      </c>
      <c r="J20" s="12">
        <v>1275510.0900000001</v>
      </c>
      <c r="K20" s="12">
        <f t="shared" si="7"/>
        <v>262473172.33000001</v>
      </c>
      <c r="M20" s="13"/>
    </row>
    <row r="21" spans="1:13" ht="15" customHeight="1">
      <c r="A21" s="1" t="s">
        <v>39</v>
      </c>
      <c r="B21" s="11" t="s">
        <v>40</v>
      </c>
      <c r="C21" s="12">
        <v>985389942</v>
      </c>
      <c r="D21" s="12">
        <v>-140645186.44999999</v>
      </c>
      <c r="E21" s="12">
        <f t="shared" si="6"/>
        <v>844744755.54999995</v>
      </c>
      <c r="F21" s="12">
        <v>0</v>
      </c>
      <c r="G21" s="12">
        <v>17681190</v>
      </c>
      <c r="H21" s="12">
        <v>30758442.77</v>
      </c>
      <c r="I21" s="12">
        <v>97659927.469999999</v>
      </c>
      <c r="J21" s="12">
        <v>57812919.509999998</v>
      </c>
      <c r="K21" s="12">
        <f t="shared" si="7"/>
        <v>640832275.79999995</v>
      </c>
      <c r="M21" s="13"/>
    </row>
    <row r="22" spans="1:13" ht="15" customHeight="1">
      <c r="A22" s="1" t="s">
        <v>41</v>
      </c>
      <c r="B22" s="11" t="s">
        <v>42</v>
      </c>
      <c r="C22" s="12">
        <v>7533540</v>
      </c>
      <c r="D22" s="12">
        <v>64471814.859999999</v>
      </c>
      <c r="E22" s="12">
        <f t="shared" si="6"/>
        <v>72005354.859999999</v>
      </c>
      <c r="F22" s="12">
        <v>0</v>
      </c>
      <c r="G22" s="12">
        <v>1515207.22</v>
      </c>
      <c r="H22" s="12">
        <v>731666.64</v>
      </c>
      <c r="I22" s="12">
        <v>1546271.5</v>
      </c>
      <c r="J22" s="12">
        <v>49915</v>
      </c>
      <c r="K22" s="12">
        <f t="shared" si="7"/>
        <v>68162294.5</v>
      </c>
      <c r="M22" s="13"/>
    </row>
    <row r="23" spans="1:13" ht="15" customHeight="1">
      <c r="B23" s="9" t="s">
        <v>43</v>
      </c>
      <c r="C23" s="7">
        <f t="shared" ref="C23:D23" si="8">SUM(C24:C32)</f>
        <v>1013104244</v>
      </c>
      <c r="D23" s="7">
        <f t="shared" si="8"/>
        <v>40365621.329999983</v>
      </c>
      <c r="E23" s="7">
        <f t="shared" ref="E23:J23" si="9">SUM(E24:E32)</f>
        <v>1053469865.3299999</v>
      </c>
      <c r="F23" s="7">
        <f t="shared" si="9"/>
        <v>0</v>
      </c>
      <c r="G23" s="7">
        <f t="shared" si="9"/>
        <v>65009556.049999997</v>
      </c>
      <c r="H23" s="7">
        <f t="shared" si="9"/>
        <v>98043470.420000002</v>
      </c>
      <c r="I23" s="7">
        <f t="shared" si="9"/>
        <v>122238606.97</v>
      </c>
      <c r="J23" s="7">
        <f t="shared" si="9"/>
        <v>135629333.31</v>
      </c>
      <c r="K23" s="7">
        <f>+E23-F23-G23-H23-I23-J23</f>
        <v>632548898.57999992</v>
      </c>
      <c r="M23" s="10"/>
    </row>
    <row r="24" spans="1:13" ht="15" customHeight="1">
      <c r="A24" s="1" t="s">
        <v>44</v>
      </c>
      <c r="B24" s="11" t="s">
        <v>45</v>
      </c>
      <c r="C24" s="12">
        <v>887450141</v>
      </c>
      <c r="D24" s="12">
        <v>-314746363.66000003</v>
      </c>
      <c r="E24" s="12">
        <f t="shared" ref="E24:E32" si="10">+C24+D24</f>
        <v>572703777.33999991</v>
      </c>
      <c r="F24" s="12">
        <v>0</v>
      </c>
      <c r="G24" s="12">
        <v>48889482.229999997</v>
      </c>
      <c r="H24" s="12">
        <v>52032359.689999998</v>
      </c>
      <c r="I24" s="12">
        <v>38281717.579999998</v>
      </c>
      <c r="J24" s="12">
        <v>42563080.969999999</v>
      </c>
      <c r="K24" s="12">
        <f>+E24-F24-G24-H24-I24-J24</f>
        <v>390937136.86999989</v>
      </c>
      <c r="M24" s="13"/>
    </row>
    <row r="25" spans="1:13" ht="15" customHeight="1">
      <c r="A25" s="1" t="s">
        <v>46</v>
      </c>
      <c r="B25" s="11" t="s">
        <v>47</v>
      </c>
      <c r="C25" s="12">
        <v>5226452</v>
      </c>
      <c r="D25" s="12">
        <v>17758669.59</v>
      </c>
      <c r="E25" s="12">
        <f t="shared" si="10"/>
        <v>22985121.59</v>
      </c>
      <c r="F25" s="12">
        <v>0</v>
      </c>
      <c r="G25" s="12">
        <v>3585725</v>
      </c>
      <c r="H25" s="12">
        <v>409852.48</v>
      </c>
      <c r="I25" s="12">
        <v>357993.12</v>
      </c>
      <c r="J25" s="12">
        <v>0</v>
      </c>
      <c r="K25" s="12">
        <f t="shared" ref="K25:K32" si="11">+E25-F25-G25-H25-I25-J25</f>
        <v>18631550.989999998</v>
      </c>
      <c r="M25" s="13"/>
    </row>
    <row r="26" spans="1:13" ht="15" customHeight="1">
      <c r="A26" s="1" t="s">
        <v>48</v>
      </c>
      <c r="B26" s="11" t="s">
        <v>49</v>
      </c>
      <c r="C26" s="12">
        <v>8715806</v>
      </c>
      <c r="D26" s="12">
        <v>115153488.54000001</v>
      </c>
      <c r="E26" s="12">
        <f t="shared" si="10"/>
        <v>123869294.54000001</v>
      </c>
      <c r="F26" s="12">
        <v>0</v>
      </c>
      <c r="G26" s="12">
        <v>0</v>
      </c>
      <c r="H26" s="12">
        <v>22032600.609999999</v>
      </c>
      <c r="I26" s="12">
        <v>10649111.6</v>
      </c>
      <c r="J26" s="12">
        <v>34232439.579999998</v>
      </c>
      <c r="K26" s="12">
        <f t="shared" si="11"/>
        <v>56955142.750000015</v>
      </c>
      <c r="M26" s="13"/>
    </row>
    <row r="27" spans="1:13" ht="15" customHeight="1">
      <c r="A27" s="1" t="s">
        <v>50</v>
      </c>
      <c r="B27" s="11" t="s">
        <v>51</v>
      </c>
      <c r="C27" s="12">
        <v>1350236</v>
      </c>
      <c r="D27" s="12">
        <v>442049.66</v>
      </c>
      <c r="E27" s="12">
        <f t="shared" si="10"/>
        <v>1792285.66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f t="shared" si="11"/>
        <v>1792285.66</v>
      </c>
      <c r="M27" s="13"/>
    </row>
    <row r="28" spans="1:13" ht="15" customHeight="1">
      <c r="A28" s="1" t="s">
        <v>52</v>
      </c>
      <c r="B28" s="11" t="s">
        <v>53</v>
      </c>
      <c r="C28" s="12">
        <v>1402703</v>
      </c>
      <c r="D28" s="12">
        <v>13137227</v>
      </c>
      <c r="E28" s="12">
        <f t="shared" si="10"/>
        <v>14539930</v>
      </c>
      <c r="F28" s="12">
        <v>0</v>
      </c>
      <c r="G28" s="12">
        <v>0</v>
      </c>
      <c r="H28" s="12">
        <v>5192000</v>
      </c>
      <c r="I28" s="12">
        <v>0</v>
      </c>
      <c r="J28" s="12">
        <v>0</v>
      </c>
      <c r="K28" s="12">
        <f t="shared" si="11"/>
        <v>9347930</v>
      </c>
      <c r="M28" s="13"/>
    </row>
    <row r="29" spans="1:13" ht="15" customHeight="1">
      <c r="A29" s="1" t="s">
        <v>54</v>
      </c>
      <c r="B29" s="11" t="s">
        <v>55</v>
      </c>
      <c r="C29" s="12">
        <v>713484</v>
      </c>
      <c r="D29" s="12">
        <v>5226923.83</v>
      </c>
      <c r="E29" s="12">
        <f t="shared" si="10"/>
        <v>5940407.8300000001</v>
      </c>
      <c r="F29" s="12">
        <v>0</v>
      </c>
      <c r="G29" s="12">
        <v>0</v>
      </c>
      <c r="H29" s="12">
        <v>0</v>
      </c>
      <c r="I29" s="12">
        <v>84960</v>
      </c>
      <c r="J29" s="12">
        <v>0</v>
      </c>
      <c r="K29" s="12">
        <f t="shared" si="11"/>
        <v>5855447.8300000001</v>
      </c>
      <c r="M29" s="13"/>
    </row>
    <row r="30" spans="1:13" ht="15" customHeight="1">
      <c r="A30" s="1" t="s">
        <v>56</v>
      </c>
      <c r="B30" s="11" t="s">
        <v>57</v>
      </c>
      <c r="C30" s="12">
        <v>43916829</v>
      </c>
      <c r="D30" s="12">
        <v>30933061.75</v>
      </c>
      <c r="E30" s="12">
        <f t="shared" si="10"/>
        <v>74849890.75</v>
      </c>
      <c r="F30" s="12">
        <v>0</v>
      </c>
      <c r="G30" s="12">
        <v>6643540.9299999997</v>
      </c>
      <c r="H30" s="12">
        <v>10585347.800000001</v>
      </c>
      <c r="I30" s="12">
        <v>696489.85</v>
      </c>
      <c r="J30" s="12">
        <v>5325740.1500000004</v>
      </c>
      <c r="K30" s="12">
        <f t="shared" si="11"/>
        <v>51598772.019999996</v>
      </c>
      <c r="M30" s="13"/>
    </row>
    <row r="31" spans="1:13" ht="15" customHeight="1">
      <c r="A31" s="1" t="s">
        <v>58</v>
      </c>
      <c r="B31" s="11" t="s">
        <v>59</v>
      </c>
      <c r="C31" s="12">
        <v>250</v>
      </c>
      <c r="D31" s="12">
        <v>0</v>
      </c>
      <c r="E31" s="12">
        <f t="shared" si="10"/>
        <v>250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f t="shared" si="11"/>
        <v>250</v>
      </c>
      <c r="M31" s="13"/>
    </row>
    <row r="32" spans="1:13">
      <c r="A32" s="1" t="s">
        <v>60</v>
      </c>
      <c r="B32" s="11" t="s">
        <v>61</v>
      </c>
      <c r="C32" s="12">
        <v>64328343</v>
      </c>
      <c r="D32" s="12">
        <v>172460564.62</v>
      </c>
      <c r="E32" s="12">
        <f t="shared" si="10"/>
        <v>236788907.62</v>
      </c>
      <c r="F32" s="12">
        <v>0</v>
      </c>
      <c r="G32" s="12">
        <v>5890807.8899999997</v>
      </c>
      <c r="H32" s="12">
        <v>7791309.8399999999</v>
      </c>
      <c r="I32" s="12">
        <v>72168334.819999993</v>
      </c>
      <c r="J32" s="12">
        <v>53508072.609999999</v>
      </c>
      <c r="K32" s="12">
        <f t="shared" si="11"/>
        <v>97430382.460000023</v>
      </c>
      <c r="M32" s="13"/>
    </row>
    <row r="33" spans="1:13">
      <c r="B33" s="9" t="s">
        <v>62</v>
      </c>
      <c r="C33" s="7">
        <f t="shared" ref="C33:E33" si="12">SUM(C34:C41)</f>
        <v>500000</v>
      </c>
      <c r="D33" s="7">
        <f t="shared" si="12"/>
        <v>0</v>
      </c>
      <c r="E33" s="7">
        <f t="shared" si="12"/>
        <v>500000</v>
      </c>
      <c r="F33" s="7">
        <f>SUM(F34:F41)</f>
        <v>0</v>
      </c>
      <c r="G33" s="7">
        <f>SUM(G34:G41)</f>
        <v>0</v>
      </c>
      <c r="H33" s="7">
        <f>SUM(H34:H41)</f>
        <v>0</v>
      </c>
      <c r="I33" s="7">
        <f>SUM(I34:I41)</f>
        <v>0</v>
      </c>
      <c r="J33" s="7">
        <f>SUM(J34:J41)</f>
        <v>0</v>
      </c>
      <c r="K33" s="7">
        <f>+E33-F33-G33-H33-I33-J33</f>
        <v>500000</v>
      </c>
      <c r="M33" s="10"/>
    </row>
    <row r="34" spans="1:13" ht="15" customHeight="1" outlineLevel="3">
      <c r="A34" s="1" t="s">
        <v>63</v>
      </c>
      <c r="B34" s="11" t="s">
        <v>64</v>
      </c>
      <c r="C34" s="12">
        <v>500000</v>
      </c>
      <c r="D34" s="12">
        <v>0</v>
      </c>
      <c r="E34" s="12">
        <f t="shared" ref="E34" si="13">+C34+D34</f>
        <v>500000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f>+E34-F34-G34-H34-I34-J34</f>
        <v>500000</v>
      </c>
      <c r="M34" s="13"/>
    </row>
    <row r="35" spans="1:13" ht="15" customHeight="1" outlineLevel="3">
      <c r="A35" s="1" t="s">
        <v>65</v>
      </c>
      <c r="B35" s="11" t="s">
        <v>66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f t="shared" ref="K35:K41" si="14">+E35-F35-G35</f>
        <v>0</v>
      </c>
      <c r="M35" s="13"/>
    </row>
    <row r="36" spans="1:13" ht="15" customHeight="1" outlineLevel="3">
      <c r="A36" s="1" t="s">
        <v>67</v>
      </c>
      <c r="B36" s="11" t="s">
        <v>68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f t="shared" si="14"/>
        <v>0</v>
      </c>
      <c r="M36" s="13"/>
    </row>
    <row r="37" spans="1:13" ht="15" customHeight="1" outlineLevel="3">
      <c r="A37" s="1" t="s">
        <v>69</v>
      </c>
      <c r="B37" s="11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f t="shared" si="14"/>
        <v>0</v>
      </c>
      <c r="M37" s="13"/>
    </row>
    <row r="38" spans="1:13" ht="15" customHeight="1" outlineLevel="3">
      <c r="A38" s="1" t="s">
        <v>71</v>
      </c>
      <c r="B38" s="11" t="s">
        <v>72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f t="shared" si="14"/>
        <v>0</v>
      </c>
      <c r="M38" s="13"/>
    </row>
    <row r="39" spans="1:13" ht="15" customHeight="1" outlineLevel="3">
      <c r="A39" s="1" t="s">
        <v>73</v>
      </c>
      <c r="B39" s="11" t="s">
        <v>74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f t="shared" si="14"/>
        <v>0</v>
      </c>
      <c r="M39" s="13"/>
    </row>
    <row r="40" spans="1:13" ht="15" customHeight="1" outlineLevel="3">
      <c r="A40" s="1" t="s">
        <v>75</v>
      </c>
      <c r="B40" s="11" t="s">
        <v>76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f t="shared" si="14"/>
        <v>0</v>
      </c>
      <c r="M40" s="13"/>
    </row>
    <row r="41" spans="1:13" ht="15" customHeight="1" outlineLevel="3">
      <c r="A41" s="1" t="s">
        <v>77</v>
      </c>
      <c r="B41" s="11" t="s">
        <v>78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f t="shared" si="14"/>
        <v>0</v>
      </c>
      <c r="M41" s="13"/>
    </row>
    <row r="42" spans="1:13" ht="15" customHeight="1">
      <c r="B42" s="9" t="s">
        <v>79</v>
      </c>
      <c r="C42" s="7">
        <f t="shared" ref="C42:E42" si="15">SUM(C43:C49)</f>
        <v>0</v>
      </c>
      <c r="D42" s="7">
        <f t="shared" si="15"/>
        <v>0</v>
      </c>
      <c r="E42" s="7">
        <f t="shared" si="15"/>
        <v>0</v>
      </c>
      <c r="F42" s="7">
        <f>SUM(F43:F49)</f>
        <v>0</v>
      </c>
      <c r="G42" s="7">
        <f>SUM(G43:G49)</f>
        <v>0</v>
      </c>
      <c r="H42" s="7">
        <f>SUM(H43:H49)</f>
        <v>0</v>
      </c>
      <c r="I42" s="7">
        <f>SUM(I43:I49)</f>
        <v>0</v>
      </c>
      <c r="J42" s="7">
        <f>SUM(J43:J49)</f>
        <v>0</v>
      </c>
      <c r="K42" s="7">
        <f>+E42-F42-G42</f>
        <v>0</v>
      </c>
      <c r="M42" s="10"/>
    </row>
    <row r="43" spans="1:13" ht="15" customHeight="1" outlineLevel="1">
      <c r="A43" s="1" t="s">
        <v>80</v>
      </c>
      <c r="B43" s="11" t="s">
        <v>81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f>+E43-F43-G43</f>
        <v>0</v>
      </c>
      <c r="M43" s="13"/>
    </row>
    <row r="44" spans="1:13" ht="15" customHeight="1" outlineLevel="1">
      <c r="A44" s="1" t="s">
        <v>82</v>
      </c>
      <c r="B44" s="11" t="s">
        <v>83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f t="shared" ref="K44:K49" si="16">+E44-F44-G44</f>
        <v>0</v>
      </c>
      <c r="M44" s="13"/>
    </row>
    <row r="45" spans="1:13" ht="15" customHeight="1" outlineLevel="1">
      <c r="A45" s="1" t="s">
        <v>84</v>
      </c>
      <c r="B45" s="11" t="s">
        <v>85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f t="shared" si="16"/>
        <v>0</v>
      </c>
      <c r="M45" s="13"/>
    </row>
    <row r="46" spans="1:13" ht="15" customHeight="1" outlineLevel="1">
      <c r="A46" s="1" t="s">
        <v>86</v>
      </c>
      <c r="B46" s="11" t="s">
        <v>87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f t="shared" si="16"/>
        <v>0</v>
      </c>
      <c r="M46" s="13"/>
    </row>
    <row r="47" spans="1:13" ht="15" customHeight="1" outlineLevel="1">
      <c r="A47" s="1" t="s">
        <v>88</v>
      </c>
      <c r="B47" s="11" t="s">
        <v>89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f t="shared" si="16"/>
        <v>0</v>
      </c>
      <c r="M47" s="13"/>
    </row>
    <row r="48" spans="1:13" ht="15" customHeight="1" outlineLevel="1">
      <c r="A48" s="1" t="s">
        <v>90</v>
      </c>
      <c r="B48" s="11" t="s">
        <v>91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f t="shared" si="16"/>
        <v>0</v>
      </c>
      <c r="M48" s="13"/>
    </row>
    <row r="49" spans="1:13" ht="15" customHeight="1" outlineLevel="1">
      <c r="A49" s="1" t="s">
        <v>92</v>
      </c>
      <c r="B49" s="11" t="s">
        <v>93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f t="shared" si="16"/>
        <v>0</v>
      </c>
      <c r="M49" s="13"/>
    </row>
    <row r="50" spans="1:13" ht="15" customHeight="1">
      <c r="B50" s="9" t="s">
        <v>94</v>
      </c>
      <c r="C50" s="7">
        <f t="shared" ref="C50:E50" si="17">SUM(C51:C59)</f>
        <v>73695881</v>
      </c>
      <c r="D50" s="7">
        <f t="shared" si="17"/>
        <v>453486110.53999996</v>
      </c>
      <c r="E50" s="7">
        <f t="shared" si="17"/>
        <v>527181991.53999996</v>
      </c>
      <c r="F50" s="7">
        <f t="shared" ref="F50:J50" si="18">SUM(F51:F59)</f>
        <v>0</v>
      </c>
      <c r="G50" s="7">
        <f t="shared" si="18"/>
        <v>7512886.5200000005</v>
      </c>
      <c r="H50" s="7">
        <f t="shared" si="18"/>
        <v>17647705.32</v>
      </c>
      <c r="I50" s="7">
        <f t="shared" si="18"/>
        <v>154256946.54999998</v>
      </c>
      <c r="J50" s="7">
        <f t="shared" si="18"/>
        <v>68195147.950000003</v>
      </c>
      <c r="K50" s="7">
        <f>+E50-F50-G50-H50-I50-J50</f>
        <v>279569305.19999999</v>
      </c>
      <c r="M50" s="10"/>
    </row>
    <row r="51" spans="1:13" ht="15" customHeight="1" outlineLevel="1">
      <c r="A51" s="1" t="s">
        <v>95</v>
      </c>
      <c r="B51" s="11" t="s">
        <v>96</v>
      </c>
      <c r="C51" s="12">
        <v>33833200</v>
      </c>
      <c r="D51" s="12">
        <v>126434055.90000001</v>
      </c>
      <c r="E51" s="12">
        <f t="shared" ref="E51:E59" si="19">+C51+D51</f>
        <v>160267255.90000001</v>
      </c>
      <c r="F51" s="12">
        <v>0</v>
      </c>
      <c r="G51" s="12">
        <v>7505606.8600000003</v>
      </c>
      <c r="H51" s="12">
        <v>12066303.119999999</v>
      </c>
      <c r="I51" s="12">
        <v>7674840.8200000003</v>
      </c>
      <c r="J51" s="12">
        <v>2923950.94</v>
      </c>
      <c r="K51" s="12">
        <f>+E51-F51-G51-H51-I51-J51</f>
        <v>130096554.16</v>
      </c>
      <c r="M51" s="13"/>
    </row>
    <row r="52" spans="1:13" ht="15" customHeight="1" outlineLevel="1">
      <c r="A52" s="1" t="s">
        <v>97</v>
      </c>
      <c r="B52" s="11" t="s">
        <v>98</v>
      </c>
      <c r="C52" s="12">
        <v>6158338</v>
      </c>
      <c r="D52" s="12">
        <v>25407408.699999999</v>
      </c>
      <c r="E52" s="12">
        <f t="shared" si="19"/>
        <v>31565746.699999999</v>
      </c>
      <c r="F52" s="12">
        <v>0</v>
      </c>
      <c r="G52" s="12">
        <v>0</v>
      </c>
      <c r="H52" s="12">
        <v>1201049.83</v>
      </c>
      <c r="I52" s="12">
        <v>14096868.09</v>
      </c>
      <c r="J52" s="12">
        <v>7268807.4199999999</v>
      </c>
      <c r="K52" s="12">
        <f t="shared" ref="K52:K59" si="20">+E52-F52-G52-H52-I52-J52</f>
        <v>8999021.3599999975</v>
      </c>
      <c r="M52" s="13"/>
    </row>
    <row r="53" spans="1:13" ht="15" customHeight="1" outlineLevel="1">
      <c r="A53" s="1" t="s">
        <v>99</v>
      </c>
      <c r="B53" s="11" t="s">
        <v>100</v>
      </c>
      <c r="C53" s="12">
        <v>2783166</v>
      </c>
      <c r="D53" s="12">
        <v>2231221.96</v>
      </c>
      <c r="E53" s="12">
        <f t="shared" si="19"/>
        <v>5014387.96</v>
      </c>
      <c r="F53" s="12">
        <v>0</v>
      </c>
      <c r="G53" s="12">
        <v>0</v>
      </c>
      <c r="H53" s="12">
        <v>167393.97</v>
      </c>
      <c r="I53" s="12">
        <v>239693.97</v>
      </c>
      <c r="J53" s="12">
        <v>0</v>
      </c>
      <c r="K53" s="12">
        <f t="shared" si="20"/>
        <v>4607300.0200000005</v>
      </c>
      <c r="M53" s="13"/>
    </row>
    <row r="54" spans="1:13" ht="15" customHeight="1" outlineLevel="1">
      <c r="A54" s="1" t="s">
        <v>101</v>
      </c>
      <c r="B54" s="11" t="s">
        <v>102</v>
      </c>
      <c r="C54" s="12">
        <v>8518397</v>
      </c>
      <c r="D54" s="12">
        <v>1622575.29</v>
      </c>
      <c r="E54" s="12">
        <f t="shared" si="19"/>
        <v>10140972.289999999</v>
      </c>
      <c r="F54" s="12">
        <v>0</v>
      </c>
      <c r="G54" s="12">
        <v>0</v>
      </c>
      <c r="H54" s="12">
        <v>3317770</v>
      </c>
      <c r="I54" s="12">
        <v>0</v>
      </c>
      <c r="J54" s="12">
        <v>0</v>
      </c>
      <c r="K54" s="12">
        <f t="shared" si="20"/>
        <v>6823202.2899999991</v>
      </c>
      <c r="L54" s="12"/>
      <c r="M54" s="13"/>
    </row>
    <row r="55" spans="1:13" ht="15" customHeight="1" outlineLevel="1">
      <c r="A55" s="1" t="s">
        <v>103</v>
      </c>
      <c r="B55" s="11" t="s">
        <v>104</v>
      </c>
      <c r="C55" s="12">
        <v>16018571</v>
      </c>
      <c r="D55" s="12">
        <v>118555471.65000001</v>
      </c>
      <c r="E55" s="12">
        <f t="shared" si="19"/>
        <v>134574042.65000001</v>
      </c>
      <c r="F55" s="12">
        <v>0</v>
      </c>
      <c r="G55" s="12">
        <v>7279.66</v>
      </c>
      <c r="H55" s="12">
        <v>0</v>
      </c>
      <c r="I55" s="12">
        <v>72587857.819999993</v>
      </c>
      <c r="J55" s="12">
        <v>11772128.880000001</v>
      </c>
      <c r="K55" s="12">
        <f t="shared" si="20"/>
        <v>50206776.290000014</v>
      </c>
      <c r="L55" s="12"/>
      <c r="M55" s="13"/>
    </row>
    <row r="56" spans="1:13" ht="15" customHeight="1" outlineLevel="1">
      <c r="A56" s="1" t="s">
        <v>105</v>
      </c>
      <c r="B56" s="11" t="s">
        <v>106</v>
      </c>
      <c r="C56" s="12">
        <v>5810196</v>
      </c>
      <c r="D56" s="12">
        <v>136114800.03999999</v>
      </c>
      <c r="E56" s="12">
        <f t="shared" si="19"/>
        <v>141924996.03999999</v>
      </c>
      <c r="F56" s="12">
        <v>0</v>
      </c>
      <c r="G56" s="12">
        <v>0</v>
      </c>
      <c r="H56" s="12">
        <v>895188.4</v>
      </c>
      <c r="I56" s="12">
        <v>59657685.850000001</v>
      </c>
      <c r="J56" s="12">
        <v>46230260.710000001</v>
      </c>
      <c r="K56" s="12">
        <f t="shared" si="20"/>
        <v>35141861.079999991</v>
      </c>
      <c r="M56" s="13"/>
    </row>
    <row r="57" spans="1:13" ht="15" customHeight="1" outlineLevel="1">
      <c r="A57" s="1" t="s">
        <v>107</v>
      </c>
      <c r="B57" s="11" t="s">
        <v>108</v>
      </c>
      <c r="C57" s="12">
        <v>0</v>
      </c>
      <c r="D57" s="12">
        <v>0</v>
      </c>
      <c r="E57" s="12">
        <f t="shared" si="19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f t="shared" si="20"/>
        <v>0</v>
      </c>
      <c r="M57" s="13"/>
    </row>
    <row r="58" spans="1:13" ht="15" customHeight="1" outlineLevel="1">
      <c r="A58" s="1" t="s">
        <v>109</v>
      </c>
      <c r="B58" s="11" t="s">
        <v>110</v>
      </c>
      <c r="C58" s="12">
        <v>10000</v>
      </c>
      <c r="D58" s="12">
        <v>39867900</v>
      </c>
      <c r="E58" s="12">
        <f t="shared" si="19"/>
        <v>39877900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f t="shared" si="20"/>
        <v>39877900</v>
      </c>
      <c r="M58" s="13"/>
    </row>
    <row r="59" spans="1:13" ht="15" customHeight="1" outlineLevel="1">
      <c r="A59" s="1" t="s">
        <v>111</v>
      </c>
      <c r="B59" s="11" t="s">
        <v>112</v>
      </c>
      <c r="C59" s="12">
        <v>564013</v>
      </c>
      <c r="D59" s="12">
        <v>3252677</v>
      </c>
      <c r="E59" s="12">
        <f t="shared" si="19"/>
        <v>3816690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f t="shared" si="20"/>
        <v>3816690</v>
      </c>
      <c r="M59" s="13"/>
    </row>
    <row r="60" spans="1:13" ht="15" customHeight="1">
      <c r="B60" s="9" t="s">
        <v>113</v>
      </c>
      <c r="C60" s="7">
        <f t="shared" ref="C60:E60" si="21">SUM(C61:C64)</f>
        <v>39255045</v>
      </c>
      <c r="D60" s="7">
        <f t="shared" si="21"/>
        <v>156027497.53999999</v>
      </c>
      <c r="E60" s="7">
        <f t="shared" si="21"/>
        <v>195282542.53999999</v>
      </c>
      <c r="F60" s="7">
        <f t="shared" ref="F60:J60" si="22">SUM(F61:F64)</f>
        <v>0</v>
      </c>
      <c r="G60" s="7">
        <f t="shared" si="22"/>
        <v>1732542.54</v>
      </c>
      <c r="H60" s="7">
        <f t="shared" si="22"/>
        <v>1959536.85</v>
      </c>
      <c r="I60" s="7">
        <f t="shared" si="22"/>
        <v>1130745.8800000001</v>
      </c>
      <c r="J60" s="7">
        <f t="shared" si="22"/>
        <v>3913402.69</v>
      </c>
      <c r="K60" s="7">
        <f>+E60-F60-G60-H60-I60-J60</f>
        <v>186546314.58000001</v>
      </c>
      <c r="M60" s="10"/>
    </row>
    <row r="61" spans="1:13" ht="15" customHeight="1" outlineLevel="1">
      <c r="A61" s="1" t="s">
        <v>114</v>
      </c>
      <c r="B61" s="11" t="s">
        <v>115</v>
      </c>
      <c r="C61" s="12">
        <v>37705045</v>
      </c>
      <c r="D61" s="12">
        <v>156027497.53999999</v>
      </c>
      <c r="E61" s="12">
        <f t="shared" ref="E61:E64" si="23">+C61+D61</f>
        <v>193732542.53999999</v>
      </c>
      <c r="F61" s="12">
        <v>0</v>
      </c>
      <c r="G61" s="12">
        <v>1732542.54</v>
      </c>
      <c r="H61" s="12">
        <v>1959536.85</v>
      </c>
      <c r="I61" s="12">
        <v>144287.97</v>
      </c>
      <c r="J61" s="12">
        <v>3913402.69</v>
      </c>
      <c r="K61" s="12">
        <f>+E61-F61-G61-H61-I61-J61</f>
        <v>185982772.49000001</v>
      </c>
      <c r="M61" s="13"/>
    </row>
    <row r="62" spans="1:13" ht="15" customHeight="1" outlineLevel="1">
      <c r="A62" s="1" t="s">
        <v>116</v>
      </c>
      <c r="B62" s="11" t="s">
        <v>117</v>
      </c>
      <c r="C62" s="12">
        <v>1550000</v>
      </c>
      <c r="D62" s="12">
        <v>0</v>
      </c>
      <c r="E62" s="12">
        <f t="shared" si="23"/>
        <v>1550000</v>
      </c>
      <c r="F62" s="12">
        <v>0</v>
      </c>
      <c r="G62" s="12">
        <v>0</v>
      </c>
      <c r="H62" s="12">
        <v>0</v>
      </c>
      <c r="I62" s="12">
        <v>986457.91</v>
      </c>
      <c r="J62" s="12">
        <v>0</v>
      </c>
      <c r="K62" s="12">
        <f t="shared" ref="K62:K64" si="24">+E62-F62-G62-H62-I62-J62</f>
        <v>563542.09</v>
      </c>
    </row>
    <row r="63" spans="1:13" ht="15" customHeight="1" outlineLevel="1">
      <c r="A63" s="1" t="s">
        <v>118</v>
      </c>
      <c r="B63" s="11" t="s">
        <v>119</v>
      </c>
      <c r="C63" s="12">
        <v>0</v>
      </c>
      <c r="D63" s="12">
        <v>0</v>
      </c>
      <c r="E63" s="12">
        <f t="shared" si="23"/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f t="shared" si="24"/>
        <v>0</v>
      </c>
    </row>
    <row r="64" spans="1:13" ht="15" customHeight="1" outlineLevel="1">
      <c r="A64" s="1" t="s">
        <v>120</v>
      </c>
      <c r="B64" s="11" t="s">
        <v>121</v>
      </c>
      <c r="C64" s="12">
        <v>0</v>
      </c>
      <c r="D64" s="12">
        <v>0</v>
      </c>
      <c r="E64" s="12">
        <f t="shared" si="23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f t="shared" si="24"/>
        <v>0</v>
      </c>
    </row>
    <row r="65" spans="1:13" ht="15" hidden="1" customHeight="1">
      <c r="B65" s="14" t="s">
        <v>122</v>
      </c>
      <c r="C65" s="7">
        <f t="shared" ref="C65:E65" si="25">SUM(C66:C70)</f>
        <v>0</v>
      </c>
      <c r="D65" s="7">
        <f t="shared" si="25"/>
        <v>0</v>
      </c>
      <c r="E65" s="7">
        <f t="shared" si="25"/>
        <v>0</v>
      </c>
      <c r="F65" s="7">
        <f t="shared" ref="F65" si="26">SUM(F66:F70)</f>
        <v>0</v>
      </c>
      <c r="G65" s="7"/>
      <c r="H65" s="7"/>
      <c r="I65" s="7"/>
      <c r="J65" s="7"/>
      <c r="K65" s="12">
        <f t="shared" ref="K65:K75" si="27">+E65-F65-G65-H65</f>
        <v>0</v>
      </c>
    </row>
    <row r="66" spans="1:13" ht="15" hidden="1" customHeight="1" outlineLevel="1">
      <c r="A66" s="1" t="s">
        <v>123</v>
      </c>
      <c r="B66" s="11" t="s">
        <v>124</v>
      </c>
      <c r="C66" s="1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2"/>
      <c r="K66" s="12">
        <f t="shared" si="27"/>
        <v>0</v>
      </c>
    </row>
    <row r="67" spans="1:13" ht="15" hidden="1" customHeight="1" outlineLevel="1">
      <c r="A67" s="1" t="s">
        <v>125</v>
      </c>
      <c r="B67" s="11" t="s">
        <v>126</v>
      </c>
      <c r="C67" s="12">
        <v>0</v>
      </c>
      <c r="D67" s="12">
        <v>0</v>
      </c>
      <c r="E67" s="12">
        <v>0</v>
      </c>
      <c r="F67" s="12">
        <v>0</v>
      </c>
      <c r="G67" s="12"/>
      <c r="H67" s="12"/>
      <c r="I67" s="12"/>
      <c r="J67" s="12"/>
      <c r="K67" s="12">
        <f t="shared" si="27"/>
        <v>0</v>
      </c>
    </row>
    <row r="68" spans="1:13" ht="15" hidden="1" customHeight="1" outlineLevel="1">
      <c r="A68" s="1" t="s">
        <v>127</v>
      </c>
      <c r="B68" s="11" t="s">
        <v>128</v>
      </c>
      <c r="C68" s="12">
        <v>0</v>
      </c>
      <c r="D68" s="12">
        <v>0</v>
      </c>
      <c r="E68" s="12">
        <v>0</v>
      </c>
      <c r="F68" s="12">
        <v>0</v>
      </c>
      <c r="G68" s="12"/>
      <c r="H68" s="12"/>
      <c r="I68" s="12"/>
      <c r="J68" s="12"/>
      <c r="K68" s="12">
        <f t="shared" si="27"/>
        <v>0</v>
      </c>
    </row>
    <row r="69" spans="1:13" ht="15" hidden="1" customHeight="1" outlineLevel="1">
      <c r="A69" s="1" t="s">
        <v>129</v>
      </c>
      <c r="B69" s="11" t="s">
        <v>130</v>
      </c>
      <c r="C69" s="12">
        <v>0</v>
      </c>
      <c r="D69" s="12">
        <v>0</v>
      </c>
      <c r="E69" s="12">
        <v>0</v>
      </c>
      <c r="F69" s="12">
        <v>0</v>
      </c>
      <c r="G69" s="12"/>
      <c r="H69" s="12"/>
      <c r="I69" s="12"/>
      <c r="J69" s="12"/>
      <c r="K69" s="12">
        <f t="shared" si="27"/>
        <v>0</v>
      </c>
    </row>
    <row r="70" spans="1:13" ht="15" hidden="1" customHeight="1" outlineLevel="1">
      <c r="A70" s="1" t="s">
        <v>131</v>
      </c>
      <c r="B70" s="11" t="s">
        <v>132</v>
      </c>
      <c r="C70" s="12">
        <v>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>
        <f t="shared" si="27"/>
        <v>0</v>
      </c>
    </row>
    <row r="71" spans="1:13" ht="15" hidden="1" customHeight="1" collapsed="1">
      <c r="B71" s="14" t="s">
        <v>133</v>
      </c>
      <c r="C71" s="7">
        <f t="shared" ref="C71:F71" si="28">SUM(C72:C75)</f>
        <v>0</v>
      </c>
      <c r="D71" s="7">
        <f t="shared" si="28"/>
        <v>0</v>
      </c>
      <c r="E71" s="7">
        <f t="shared" si="28"/>
        <v>0</v>
      </c>
      <c r="F71" s="7">
        <f t="shared" si="28"/>
        <v>0</v>
      </c>
      <c r="G71" s="7"/>
      <c r="H71" s="7"/>
      <c r="I71" s="7"/>
      <c r="J71" s="7"/>
      <c r="K71" s="12">
        <f t="shared" si="27"/>
        <v>0</v>
      </c>
    </row>
    <row r="72" spans="1:13" ht="15" hidden="1" customHeight="1" outlineLevel="1">
      <c r="A72" s="1" t="s">
        <v>134</v>
      </c>
      <c r="B72" s="11" t="s">
        <v>135</v>
      </c>
      <c r="C72" s="12">
        <v>0</v>
      </c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>
        <f t="shared" si="27"/>
        <v>0</v>
      </c>
    </row>
    <row r="73" spans="1:13" ht="15" hidden="1" customHeight="1" outlineLevel="1">
      <c r="A73" s="1" t="s">
        <v>136</v>
      </c>
      <c r="B73" s="11" t="s">
        <v>137</v>
      </c>
      <c r="C73" s="12">
        <v>0</v>
      </c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>
        <f t="shared" si="27"/>
        <v>0</v>
      </c>
    </row>
    <row r="74" spans="1:13" ht="15" hidden="1" customHeight="1" outlineLevel="1">
      <c r="A74" s="1" t="s">
        <v>138</v>
      </c>
      <c r="B74" s="11" t="s">
        <v>139</v>
      </c>
      <c r="C74" s="12">
        <v>0</v>
      </c>
      <c r="D74" s="12">
        <v>0</v>
      </c>
      <c r="E74" s="12">
        <v>0</v>
      </c>
      <c r="F74" s="12">
        <v>0</v>
      </c>
      <c r="G74" s="12"/>
      <c r="H74" s="12"/>
      <c r="I74" s="12"/>
      <c r="J74" s="12"/>
      <c r="K74" s="12">
        <f t="shared" si="27"/>
        <v>0</v>
      </c>
    </row>
    <row r="75" spans="1:13" ht="15" hidden="1" customHeight="1" outlineLevel="1">
      <c r="A75" s="1" t="s">
        <v>140</v>
      </c>
      <c r="B75" s="11" t="s">
        <v>141</v>
      </c>
      <c r="C75" s="12">
        <v>0</v>
      </c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>
        <f t="shared" si="27"/>
        <v>0</v>
      </c>
    </row>
    <row r="76" spans="1:13" collapsed="1">
      <c r="B76" s="15" t="s">
        <v>142</v>
      </c>
      <c r="C76" s="16">
        <f t="shared" ref="C76:J76" si="29">C60+C50+C33+C23+C42+C13+C7+C65+C71</f>
        <v>12027715656</v>
      </c>
      <c r="D76" s="16">
        <f t="shared" si="29"/>
        <v>529009710.05999982</v>
      </c>
      <c r="E76" s="16">
        <f t="shared" si="29"/>
        <v>12556725366.059999</v>
      </c>
      <c r="F76" s="16">
        <f t="shared" si="29"/>
        <v>562266609.18999994</v>
      </c>
      <c r="G76" s="16">
        <f t="shared" si="29"/>
        <v>692788431.18000007</v>
      </c>
      <c r="H76" s="16">
        <f t="shared" si="29"/>
        <v>762871570.88999999</v>
      </c>
      <c r="I76" s="16">
        <f t="shared" si="29"/>
        <v>1404056624.52</v>
      </c>
      <c r="J76" s="16">
        <f t="shared" si="29"/>
        <v>892602431.94000006</v>
      </c>
      <c r="K76" s="16">
        <f>+E76-F76-G76-H76-I76-J76</f>
        <v>8242139698.3399982</v>
      </c>
      <c r="M76" s="17"/>
    </row>
    <row r="77" spans="1:13" outlineLevel="2">
      <c r="B77" s="6" t="s">
        <v>143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f t="shared" ref="K77:K87" si="30">+E77-F77</f>
        <v>0</v>
      </c>
    </row>
    <row r="78" spans="1:13" outlineLevel="2">
      <c r="B78" s="19" t="s">
        <v>144</v>
      </c>
      <c r="C78" s="20">
        <f t="shared" ref="C78:J78" si="31">C79+C80</f>
        <v>0</v>
      </c>
      <c r="D78" s="20">
        <f t="shared" si="31"/>
        <v>0</v>
      </c>
      <c r="E78" s="20">
        <f t="shared" si="31"/>
        <v>0</v>
      </c>
      <c r="F78" s="20">
        <f t="shared" si="31"/>
        <v>0</v>
      </c>
      <c r="G78" s="20">
        <f t="shared" si="31"/>
        <v>0</v>
      </c>
      <c r="H78" s="20">
        <f t="shared" si="31"/>
        <v>0</v>
      </c>
      <c r="I78" s="20">
        <f t="shared" si="31"/>
        <v>0</v>
      </c>
      <c r="J78" s="20">
        <f t="shared" si="31"/>
        <v>0</v>
      </c>
      <c r="K78" s="20">
        <f t="shared" si="30"/>
        <v>0</v>
      </c>
    </row>
    <row r="79" spans="1:13" ht="31.5" outlineLevel="2">
      <c r="A79" s="1" t="s">
        <v>145</v>
      </c>
      <c r="B79" s="11" t="s">
        <v>146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/>
      <c r="K79" s="12">
        <f t="shared" si="30"/>
        <v>0</v>
      </c>
    </row>
    <row r="80" spans="1:13" ht="31.5" outlineLevel="2">
      <c r="A80" s="1" t="s">
        <v>147</v>
      </c>
      <c r="B80" s="11" t="s">
        <v>148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/>
      <c r="K80" s="12">
        <f t="shared" si="30"/>
        <v>0</v>
      </c>
    </row>
    <row r="81" spans="1:11" outlineLevel="2">
      <c r="B81" s="19" t="s">
        <v>149</v>
      </c>
      <c r="C81" s="20">
        <f t="shared" ref="C81:J81" si="32">C82+C83</f>
        <v>0</v>
      </c>
      <c r="D81" s="20">
        <f t="shared" si="32"/>
        <v>0</v>
      </c>
      <c r="E81" s="20">
        <f t="shared" si="32"/>
        <v>0</v>
      </c>
      <c r="F81" s="20">
        <f t="shared" si="32"/>
        <v>0</v>
      </c>
      <c r="G81" s="20">
        <f t="shared" si="32"/>
        <v>0</v>
      </c>
      <c r="H81" s="20">
        <f t="shared" si="32"/>
        <v>0</v>
      </c>
      <c r="I81" s="20">
        <f t="shared" si="32"/>
        <v>0</v>
      </c>
      <c r="J81" s="20">
        <f t="shared" si="32"/>
        <v>0</v>
      </c>
      <c r="K81" s="20">
        <f t="shared" si="30"/>
        <v>0</v>
      </c>
    </row>
    <row r="82" spans="1:11" outlineLevel="2">
      <c r="A82" s="1" t="s">
        <v>150</v>
      </c>
      <c r="B82" s="11" t="s">
        <v>151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/>
      <c r="K82" s="12">
        <f t="shared" si="30"/>
        <v>0</v>
      </c>
    </row>
    <row r="83" spans="1:11" outlineLevel="2">
      <c r="A83" s="1" t="s">
        <v>152</v>
      </c>
      <c r="B83" s="11" t="s">
        <v>153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/>
      <c r="K83" s="12">
        <f t="shared" si="30"/>
        <v>0</v>
      </c>
    </row>
    <row r="84" spans="1:11" outlineLevel="2">
      <c r="B84" s="19" t="s">
        <v>154</v>
      </c>
      <c r="C84" s="21">
        <f t="shared" ref="C84:J84" si="33">C85</f>
        <v>0</v>
      </c>
      <c r="D84" s="21">
        <f t="shared" si="33"/>
        <v>0</v>
      </c>
      <c r="E84" s="21">
        <f t="shared" si="33"/>
        <v>0</v>
      </c>
      <c r="F84" s="21">
        <f t="shared" si="33"/>
        <v>0</v>
      </c>
      <c r="G84" s="21">
        <f t="shared" si="33"/>
        <v>0</v>
      </c>
      <c r="H84" s="21">
        <f t="shared" si="33"/>
        <v>0</v>
      </c>
      <c r="I84" s="21">
        <f t="shared" si="33"/>
        <v>0</v>
      </c>
      <c r="J84" s="21">
        <f t="shared" si="33"/>
        <v>0</v>
      </c>
      <c r="K84" s="21">
        <f t="shared" si="30"/>
        <v>0</v>
      </c>
    </row>
    <row r="85" spans="1:11" ht="31.5" outlineLevel="2">
      <c r="A85" s="1" t="s">
        <v>155</v>
      </c>
      <c r="B85" s="11" t="s">
        <v>156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/>
      <c r="K85" s="12">
        <f t="shared" si="30"/>
        <v>0</v>
      </c>
    </row>
    <row r="86" spans="1:11" outlineLevel="2">
      <c r="B86" s="22" t="s">
        <v>157</v>
      </c>
      <c r="C86" s="23">
        <f t="shared" ref="C86:E86" si="34">C77</f>
        <v>0</v>
      </c>
      <c r="D86" s="23">
        <f t="shared" si="34"/>
        <v>0</v>
      </c>
      <c r="E86" s="23">
        <f t="shared" si="34"/>
        <v>0</v>
      </c>
      <c r="F86" s="23">
        <f>F77</f>
        <v>0</v>
      </c>
      <c r="G86" s="23">
        <f>G77</f>
        <v>0</v>
      </c>
      <c r="H86" s="23">
        <f>H77</f>
        <v>0</v>
      </c>
      <c r="I86" s="23">
        <f>I77</f>
        <v>0</v>
      </c>
      <c r="J86" s="23">
        <f>J77</f>
        <v>0</v>
      </c>
      <c r="K86" s="23">
        <f t="shared" si="30"/>
        <v>0</v>
      </c>
    </row>
    <row r="87" spans="1:11">
      <c r="K87" s="1">
        <f t="shared" si="30"/>
        <v>0</v>
      </c>
    </row>
    <row r="88" spans="1:11" ht="16.5">
      <c r="B88" s="24" t="s">
        <v>158</v>
      </c>
      <c r="C88" s="25">
        <f>C86+C76</f>
        <v>12027715656</v>
      </c>
      <c r="D88" s="25">
        <f t="shared" ref="D88:J88" si="35">D86+D76</f>
        <v>529009710.05999982</v>
      </c>
      <c r="E88" s="25">
        <f t="shared" si="35"/>
        <v>12556725366.059999</v>
      </c>
      <c r="F88" s="25">
        <f t="shared" si="35"/>
        <v>562266609.18999994</v>
      </c>
      <c r="G88" s="25">
        <f t="shared" si="35"/>
        <v>692788431.18000007</v>
      </c>
      <c r="H88" s="25">
        <f t="shared" si="35"/>
        <v>762871570.88999999</v>
      </c>
      <c r="I88" s="25">
        <f t="shared" si="35"/>
        <v>1404056624.52</v>
      </c>
      <c r="J88" s="25">
        <f t="shared" si="35"/>
        <v>892602431.94000006</v>
      </c>
      <c r="K88" s="25">
        <f>+E88-F88-G88-H88-I88-J88</f>
        <v>8242139698.3399982</v>
      </c>
    </row>
    <row r="89" spans="1:11" s="27" customFormat="1">
      <c r="A89" s="1"/>
      <c r="B89" s="26" t="s">
        <v>159</v>
      </c>
      <c r="C89" s="26"/>
      <c r="D89" s="26"/>
      <c r="E89" s="26"/>
    </row>
    <row r="90" spans="1:11" s="27" customFormat="1">
      <c r="A90" s="1"/>
      <c r="B90" s="28" t="s">
        <v>167</v>
      </c>
      <c r="C90" s="26"/>
      <c r="D90" s="26"/>
      <c r="E90" s="26"/>
    </row>
    <row r="91" spans="1:11" s="27" customFormat="1">
      <c r="A91" s="1"/>
      <c r="B91" s="29" t="s">
        <v>160</v>
      </c>
      <c r="C91" s="29"/>
      <c r="K91" s="30"/>
    </row>
    <row r="92" spans="1:11" s="27" customFormat="1" ht="27.75" customHeight="1">
      <c r="A92" s="1"/>
      <c r="B92" s="31" t="s">
        <v>161</v>
      </c>
      <c r="C92" s="29"/>
    </row>
    <row r="93" spans="1:11" s="27" customFormat="1" ht="40.5">
      <c r="A93" s="1"/>
      <c r="B93" s="32" t="s">
        <v>162</v>
      </c>
    </row>
    <row r="94" spans="1:11" s="27" customFormat="1" ht="54">
      <c r="A94" s="1"/>
      <c r="B94" s="32" t="s">
        <v>163</v>
      </c>
      <c r="D94" s="42"/>
      <c r="E94" s="42"/>
    </row>
    <row r="95" spans="1:11" s="27" customFormat="1" ht="16.5">
      <c r="A95" s="1"/>
      <c r="B95" s="29" t="s">
        <v>164</v>
      </c>
      <c r="C95" s="29"/>
      <c r="D95" s="36"/>
      <c r="E95" s="36"/>
    </row>
    <row r="96" spans="1:11" s="27" customFormat="1" ht="27.75">
      <c r="A96" s="1"/>
      <c r="B96" s="31" t="s">
        <v>165</v>
      </c>
      <c r="C96" s="29"/>
      <c r="D96" s="36"/>
      <c r="E96" s="36"/>
    </row>
    <row r="97" spans="1:11" s="27" customFormat="1">
      <c r="A97" s="1"/>
      <c r="B97" s="29" t="s">
        <v>166</v>
      </c>
      <c r="C97" s="29"/>
      <c r="D97" s="29"/>
      <c r="E97" s="29"/>
    </row>
    <row r="98" spans="1:11">
      <c r="B98" s="37"/>
      <c r="C98" s="37"/>
      <c r="D98" s="37"/>
      <c r="E98" s="37"/>
      <c r="F98" s="37"/>
      <c r="G98" s="33"/>
      <c r="H98" s="33"/>
      <c r="I98" s="33"/>
      <c r="J98" s="33"/>
      <c r="K98" s="33"/>
    </row>
    <row r="99" spans="1:11">
      <c r="B99" s="34"/>
      <c r="C99" s="34"/>
      <c r="D99" s="34"/>
      <c r="E99" s="34"/>
      <c r="F99" s="35"/>
      <c r="G99" s="35"/>
      <c r="H99" s="35"/>
      <c r="I99" s="35"/>
      <c r="J99" s="35"/>
      <c r="K99" s="35"/>
    </row>
    <row r="100" spans="1:11">
      <c r="B100" s="34"/>
      <c r="C100" s="34"/>
      <c r="D100" s="34"/>
      <c r="E100" s="34"/>
      <c r="F100" s="35"/>
      <c r="G100" s="35"/>
      <c r="H100" s="35"/>
      <c r="I100" s="35"/>
      <c r="J100" s="35"/>
      <c r="K100" s="35"/>
    </row>
    <row r="101" spans="1:11">
      <c r="B101" s="34"/>
      <c r="C101" s="34"/>
      <c r="D101" s="34"/>
      <c r="E101" s="34"/>
      <c r="F101" s="35"/>
      <c r="G101" s="35"/>
      <c r="H101" s="35"/>
      <c r="I101" s="35"/>
      <c r="J101" s="35"/>
      <c r="K101" s="35"/>
    </row>
    <row r="102" spans="1:11">
      <c r="B102" s="34"/>
      <c r="C102" s="34"/>
      <c r="D102" s="34"/>
      <c r="E102" s="34"/>
      <c r="F102" s="35"/>
      <c r="G102" s="35"/>
      <c r="H102" s="35"/>
      <c r="I102" s="35"/>
      <c r="J102" s="35"/>
      <c r="K102" s="35"/>
    </row>
    <row r="103" spans="1:11">
      <c r="B103" s="34"/>
      <c r="C103" s="34"/>
      <c r="D103" s="34"/>
      <c r="E103" s="34"/>
      <c r="F103" s="35"/>
      <c r="G103" s="35"/>
      <c r="H103" s="35"/>
      <c r="I103" s="35"/>
      <c r="J103" s="35"/>
      <c r="K103" s="35"/>
    </row>
    <row r="104" spans="1:11">
      <c r="B104" s="34"/>
      <c r="C104" s="34"/>
      <c r="D104" s="34"/>
      <c r="E104" s="34"/>
      <c r="F104" s="35"/>
      <c r="G104" s="35"/>
      <c r="H104" s="35"/>
      <c r="I104" s="35"/>
      <c r="J104" s="35"/>
      <c r="K104" s="35"/>
    </row>
    <row r="105" spans="1:11">
      <c r="B105" s="34"/>
      <c r="C105" s="34"/>
      <c r="D105" s="34"/>
      <c r="E105" s="34"/>
      <c r="F105" s="35"/>
      <c r="G105" s="35"/>
      <c r="H105" s="35"/>
      <c r="I105" s="35"/>
      <c r="J105" s="35"/>
      <c r="K105" s="35"/>
    </row>
    <row r="106" spans="1:11">
      <c r="B106" s="34"/>
      <c r="C106" s="34"/>
      <c r="D106" s="34"/>
      <c r="E106" s="34"/>
      <c r="F106" s="35"/>
      <c r="G106" s="35"/>
      <c r="H106" s="35"/>
      <c r="I106" s="35"/>
      <c r="J106" s="35"/>
      <c r="K106" s="35"/>
    </row>
    <row r="107" spans="1:11">
      <c r="B107" s="34"/>
      <c r="C107" s="34"/>
      <c r="D107" s="34"/>
      <c r="E107" s="34"/>
      <c r="F107" s="35"/>
      <c r="G107" s="35"/>
      <c r="H107" s="35"/>
      <c r="I107" s="35"/>
      <c r="J107" s="35"/>
      <c r="K107" s="35"/>
    </row>
    <row r="108" spans="1:11">
      <c r="B108" s="34"/>
      <c r="C108" s="34"/>
      <c r="D108" s="34"/>
      <c r="E108" s="34"/>
      <c r="F108" s="35"/>
      <c r="G108" s="35"/>
      <c r="H108" s="35"/>
      <c r="I108" s="35"/>
      <c r="J108" s="35"/>
      <c r="K108" s="35"/>
    </row>
    <row r="109" spans="1:11">
      <c r="B109" s="34"/>
      <c r="C109" s="34"/>
      <c r="D109" s="34"/>
      <c r="E109" s="34"/>
      <c r="F109" s="35"/>
      <c r="G109" s="35"/>
      <c r="H109" s="35"/>
      <c r="I109" s="35"/>
      <c r="J109" s="35"/>
      <c r="K109" s="35"/>
    </row>
    <row r="110" spans="1:11"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1:11"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</sheetData>
  <mergeCells count="8">
    <mergeCell ref="D96:E96"/>
    <mergeCell ref="B98:F98"/>
    <mergeCell ref="B1:K1"/>
    <mergeCell ref="B2:K2"/>
    <mergeCell ref="B3:K3"/>
    <mergeCell ref="B4:K4"/>
    <mergeCell ref="D94:E94"/>
    <mergeCell ref="D95:E95"/>
  </mergeCells>
  <pageMargins left="0.23622047244094491" right="0.23622047244094491" top="0.74803149606299213" bottom="0.74803149606299213" header="0.31496062992125984" footer="0.31496062992125984"/>
  <pageSetup scale="4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Yanely Flores Quezada</dc:creator>
  <cp:lastModifiedBy>Bertilia Del Jesus Rodriguez Alcantara De Oviedo</cp:lastModifiedBy>
  <cp:lastPrinted>2026-06-02T15:10:49Z</cp:lastPrinted>
  <dcterms:created xsi:type="dcterms:W3CDTF">2015-06-05T18:17:20Z</dcterms:created>
  <dcterms:modified xsi:type="dcterms:W3CDTF">2026-06-02T15:10:59Z</dcterms:modified>
</cp:coreProperties>
</file>