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aira.lara\Downloads\Estadisticas\"/>
    </mc:Choice>
  </mc:AlternateContent>
  <bookViews>
    <workbookView xWindow="23880" yWindow="-120" windowWidth="24240" windowHeight="13140" activeTab="4"/>
  </bookViews>
  <sheets>
    <sheet name="Hoja1" sheetId="4" r:id="rId1"/>
    <sheet name="Salieron a MINERD 2022" sheetId="1" r:id="rId2"/>
    <sheet name="NN Por Nacionalidad" sheetId="2" r:id="rId3"/>
    <sheet name="Evaluaciones de Salud" sheetId="3" r:id="rId4"/>
    <sheet name="Datos Est_mayo 2022" sheetId="5" r:id="rId5"/>
  </sheets>
  <calcPr calcId="162913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4" i="5" l="1"/>
  <c r="B474" i="5"/>
  <c r="B458" i="5"/>
  <c r="P361" i="5"/>
  <c r="N361" i="5"/>
  <c r="P360" i="5"/>
  <c r="P359" i="5"/>
  <c r="P358" i="5"/>
  <c r="P357" i="5"/>
  <c r="P356" i="5"/>
  <c r="P355" i="5"/>
  <c r="P351" i="5"/>
  <c r="N351" i="5"/>
  <c r="P350" i="5"/>
  <c r="P349" i="5"/>
  <c r="P348" i="5"/>
  <c r="P347" i="5"/>
  <c r="L347" i="5"/>
  <c r="P346" i="5"/>
  <c r="L346" i="5"/>
  <c r="C346" i="5"/>
  <c r="L345" i="5"/>
  <c r="I345" i="5"/>
  <c r="L344" i="5"/>
  <c r="F344" i="5"/>
  <c r="L343" i="5"/>
  <c r="L348" i="5" s="1"/>
  <c r="C333" i="5"/>
  <c r="AJ326" i="5"/>
  <c r="AI326" i="5"/>
  <c r="AH326" i="5"/>
  <c r="AG326" i="5"/>
  <c r="AF326" i="5"/>
  <c r="AE326" i="5"/>
  <c r="AD326" i="5"/>
  <c r="AK326" i="5" s="1"/>
  <c r="AK325" i="5"/>
  <c r="AK324" i="5"/>
  <c r="L324" i="5"/>
  <c r="AK323" i="5"/>
  <c r="AK322" i="5"/>
  <c r="I322" i="5"/>
  <c r="K319" i="5" s="1"/>
  <c r="AK321" i="5"/>
  <c r="AK320" i="5"/>
  <c r="AK319" i="5"/>
  <c r="AK318" i="5"/>
  <c r="AK317" i="5"/>
  <c r="AK316" i="5"/>
  <c r="AK315" i="5"/>
  <c r="AK314" i="5"/>
  <c r="AK313" i="5"/>
  <c r="AK312" i="5"/>
  <c r="K312" i="5"/>
  <c r="M312" i="5" s="1"/>
  <c r="AK311" i="5"/>
  <c r="AK310" i="5"/>
  <c r="AK309" i="5"/>
  <c r="AK308" i="5"/>
  <c r="M308" i="5"/>
  <c r="AK307" i="5"/>
  <c r="M307" i="5"/>
  <c r="AK306" i="5"/>
  <c r="K306" i="5"/>
  <c r="M306" i="5" s="1"/>
  <c r="AK305" i="5"/>
  <c r="M305" i="5"/>
  <c r="AK304" i="5"/>
  <c r="M304" i="5"/>
  <c r="D304" i="5"/>
  <c r="AK303" i="5"/>
  <c r="M303" i="5"/>
  <c r="D303" i="5"/>
  <c r="AK302" i="5"/>
  <c r="M302" i="5"/>
  <c r="D302" i="5"/>
  <c r="AK301" i="5"/>
  <c r="M301" i="5"/>
  <c r="D301" i="5"/>
  <c r="AK300" i="5"/>
  <c r="AK299" i="5"/>
  <c r="AK298" i="5"/>
  <c r="AK297" i="5"/>
  <c r="I297" i="5"/>
  <c r="E297" i="5"/>
  <c r="AK296" i="5"/>
  <c r="I296" i="5"/>
  <c r="E296" i="5"/>
  <c r="AK295" i="5"/>
  <c r="I295" i="5"/>
  <c r="E295" i="5"/>
  <c r="AK294" i="5"/>
  <c r="I294" i="5"/>
  <c r="E294" i="5"/>
  <c r="I293" i="5"/>
  <c r="E293" i="5"/>
  <c r="I292" i="5"/>
  <c r="E292" i="5"/>
  <c r="I291" i="5"/>
  <c r="E291" i="5"/>
  <c r="I290" i="5"/>
  <c r="E290" i="5"/>
  <c r="I289" i="5"/>
  <c r="E289" i="5"/>
  <c r="I288" i="5"/>
  <c r="E288" i="5"/>
  <c r="I287" i="5"/>
  <c r="E287" i="5"/>
  <c r="I286" i="5"/>
  <c r="E286" i="5"/>
  <c r="I285" i="5"/>
  <c r="E285" i="5"/>
  <c r="I284" i="5"/>
  <c r="E284" i="5"/>
  <c r="I283" i="5"/>
  <c r="E283" i="5"/>
  <c r="I282" i="5"/>
  <c r="F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I249" i="5"/>
  <c r="E249" i="5"/>
  <c r="I248" i="5"/>
  <c r="E248" i="5"/>
  <c r="I247" i="5"/>
  <c r="E247" i="5"/>
  <c r="I246" i="5"/>
  <c r="E246" i="5"/>
  <c r="I245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P215" i="5"/>
  <c r="E215" i="5"/>
  <c r="P214" i="5"/>
  <c r="E214" i="5"/>
  <c r="P213" i="5"/>
  <c r="E213" i="5"/>
  <c r="P212" i="5"/>
  <c r="E212" i="5"/>
  <c r="P211" i="5"/>
  <c r="E211" i="5"/>
  <c r="P210" i="5"/>
  <c r="E210" i="5"/>
  <c r="E209" i="5"/>
  <c r="G183" i="5"/>
  <c r="G182" i="5"/>
  <c r="G181" i="5"/>
  <c r="G180" i="5"/>
  <c r="G179" i="5"/>
  <c r="G178" i="5"/>
  <c r="G177" i="5"/>
  <c r="E169" i="5"/>
  <c r="E138" i="5"/>
  <c r="C138" i="5"/>
  <c r="C178" i="5" s="1"/>
  <c r="C128" i="5"/>
  <c r="C127" i="5"/>
  <c r="Q118" i="5"/>
  <c r="Q116" i="5"/>
  <c r="Q114" i="5"/>
  <c r="I109" i="5"/>
  <c r="H109" i="5"/>
  <c r="G109" i="5"/>
  <c r="F109" i="5"/>
  <c r="E109" i="5"/>
  <c r="Q117" i="5" s="1"/>
  <c r="D109" i="5"/>
  <c r="Q113" i="5" s="1"/>
  <c r="C109" i="5"/>
  <c r="I108" i="5"/>
  <c r="H108" i="5"/>
  <c r="Q93" i="5" s="1"/>
  <c r="G108" i="5"/>
  <c r="E108" i="5"/>
  <c r="Q92" i="5" s="1"/>
  <c r="F107" i="5"/>
  <c r="D107" i="5"/>
  <c r="C107" i="5"/>
  <c r="D105" i="5"/>
  <c r="C105" i="5"/>
  <c r="F103" i="5"/>
  <c r="D103" i="5"/>
  <c r="D108" i="5" s="1"/>
  <c r="C103" i="5"/>
  <c r="F101" i="5"/>
  <c r="F108" i="5" s="1"/>
  <c r="Q91" i="5" s="1"/>
  <c r="D101" i="5"/>
  <c r="C101" i="5"/>
  <c r="F92" i="5" s="1"/>
  <c r="Q65" i="5" s="1"/>
  <c r="F99" i="5"/>
  <c r="D99" i="5"/>
  <c r="C99" i="5"/>
  <c r="C108" i="5" s="1"/>
  <c r="F95" i="5"/>
  <c r="Q68" i="5" s="1"/>
  <c r="D95" i="5"/>
  <c r="C95" i="5"/>
  <c r="F94" i="5"/>
  <c r="D94" i="5"/>
  <c r="C94" i="5"/>
  <c r="D93" i="5"/>
  <c r="C93" i="5"/>
  <c r="D92" i="5"/>
  <c r="C92" i="5"/>
  <c r="F91" i="5"/>
  <c r="D91" i="5"/>
  <c r="D96" i="5" s="1"/>
  <c r="C91" i="5"/>
  <c r="Q89" i="5"/>
  <c r="G69" i="5"/>
  <c r="F69" i="5"/>
  <c r="E69" i="5"/>
  <c r="D69" i="5"/>
  <c r="C69" i="5"/>
  <c r="G68" i="5"/>
  <c r="F68" i="5"/>
  <c r="E68" i="5"/>
  <c r="D68" i="5"/>
  <c r="C68" i="5"/>
  <c r="Q67" i="5"/>
  <c r="G67" i="5"/>
  <c r="F67" i="5"/>
  <c r="E67" i="5"/>
  <c r="D67" i="5"/>
  <c r="C67" i="5"/>
  <c r="G66" i="5"/>
  <c r="G70" i="5" s="1"/>
  <c r="F66" i="5"/>
  <c r="F70" i="5" s="1"/>
  <c r="E66" i="5"/>
  <c r="D66" i="5"/>
  <c r="C66" i="5"/>
  <c r="C70" i="5" s="1"/>
  <c r="G65" i="5"/>
  <c r="F65" i="5"/>
  <c r="E65" i="5"/>
  <c r="E70" i="5" s="1"/>
  <c r="D65" i="5"/>
  <c r="D70" i="5" s="1"/>
  <c r="C65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Q90" i="5" l="1"/>
  <c r="Q88" i="5"/>
  <c r="Q94" i="5" s="1"/>
  <c r="K314" i="5"/>
  <c r="K316" i="5"/>
  <c r="Q64" i="5"/>
  <c r="F93" i="5"/>
  <c r="Q66" i="5" s="1"/>
  <c r="Q115" i="5"/>
  <c r="L312" i="5"/>
  <c r="K318" i="5"/>
  <c r="K320" i="5"/>
  <c r="C96" i="5"/>
  <c r="E94" i="5" s="1"/>
  <c r="K311" i="5"/>
  <c r="K313" i="5"/>
  <c r="K315" i="5"/>
  <c r="K317" i="5"/>
  <c r="Q119" i="5" l="1"/>
  <c r="E91" i="5"/>
  <c r="E95" i="5"/>
  <c r="L317" i="5"/>
  <c r="M317" i="5"/>
  <c r="M315" i="5"/>
  <c r="L315" i="5"/>
  <c r="M316" i="5"/>
  <c r="L316" i="5"/>
  <c r="M314" i="5"/>
  <c r="L314" i="5"/>
  <c r="F96" i="5"/>
  <c r="E96" i="5"/>
  <c r="E92" i="5"/>
  <c r="E93" i="5"/>
  <c r="M313" i="5"/>
  <c r="L313" i="5"/>
  <c r="Q69" i="5"/>
  <c r="M311" i="5"/>
  <c r="M318" i="5" s="1"/>
  <c r="L311" i="5"/>
  <c r="R117" i="5" l="1"/>
  <c r="R118" i="5"/>
  <c r="R113" i="5"/>
  <c r="R116" i="5"/>
  <c r="R114" i="5"/>
  <c r="L318" i="5"/>
  <c r="L325" i="5" s="1"/>
  <c r="E60" i="5"/>
  <c r="C84" i="5"/>
  <c r="C179" i="5"/>
  <c r="C60" i="5"/>
  <c r="R115" i="5"/>
  <c r="R119" i="5" l="1"/>
  <c r="G60" i="5"/>
  <c r="F60" i="5" s="1"/>
  <c r="D60" i="5"/>
  <c r="N314" i="5"/>
  <c r="O314" i="5" s="1"/>
  <c r="N312" i="5"/>
  <c r="O312" i="5" s="1"/>
  <c r="N316" i="5"/>
  <c r="O316" i="5" s="1"/>
  <c r="J319" i="5"/>
  <c r="J320" i="5"/>
  <c r="N311" i="5"/>
  <c r="O311" i="5" s="1"/>
  <c r="N317" i="5"/>
  <c r="O317" i="5" s="1"/>
  <c r="J318" i="5"/>
  <c r="N313" i="5"/>
  <c r="O313" i="5" s="1"/>
  <c r="N315" i="5"/>
  <c r="O315" i="5" s="1"/>
  <c r="C80" i="5"/>
  <c r="R7" i="5" s="1"/>
  <c r="C82" i="5"/>
  <c r="R9" i="5" s="1"/>
  <c r="C81" i="5"/>
  <c r="R8" i="5" s="1"/>
  <c r="C78" i="5"/>
  <c r="R5" i="5" s="1"/>
  <c r="C83" i="5"/>
  <c r="R10" i="5" s="1"/>
  <c r="C79" i="5"/>
  <c r="R6" i="5" s="1"/>
  <c r="C184" i="5"/>
  <c r="C180" i="5"/>
  <c r="C54" i="3" l="1"/>
</calcChain>
</file>

<file path=xl/sharedStrings.xml><?xml version="1.0" encoding="utf-8"?>
<sst xmlns="http://schemas.openxmlformats.org/spreadsheetml/2006/main" count="3606" uniqueCount="558">
  <si>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</si>
  <si>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</si>
  <si>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</si>
  <si>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</si>
  <si>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</si>
  <si>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</si>
  <si>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</si>
  <si>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</si>
  <si>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</si>
  <si>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</si>
  <si>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</si>
  <si>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</si>
  <si>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</si>
  <si>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</si>
  <si>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</si>
  <si>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</si>
  <si>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</si>
  <si>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CAIPI</t>
  </si>
  <si>
    <t>N</t>
  </si>
  <si>
    <t>LA ROMANA</t>
  </si>
  <si>
    <t>VILLA VERDE</t>
  </si>
  <si>
    <t>SAN PEDRO DE MACORÍS</t>
  </si>
  <si>
    <t>24 DE ABRIL</t>
  </si>
  <si>
    <t>LAS COLINAS</t>
  </si>
  <si>
    <t>METROPOLITANA</t>
  </si>
  <si>
    <t>DISTRITO NACIONAL</t>
  </si>
  <si>
    <t>SANTO DOMINGO DE GUZMÁN</t>
  </si>
  <si>
    <t>CAPOTILLO 1</t>
  </si>
  <si>
    <t>CG</t>
  </si>
  <si>
    <t>LA CUABA</t>
  </si>
  <si>
    <t>LAS FLORES</t>
  </si>
  <si>
    <t>EE</t>
  </si>
  <si>
    <t>ENSANCHE ESPAILLAT</t>
  </si>
  <si>
    <t>LOS GIRASOLES</t>
  </si>
  <si>
    <t>LOS SOLARES</t>
  </si>
  <si>
    <t>LOS GUANDULES</t>
  </si>
  <si>
    <t>LOS RIOS 1</t>
  </si>
  <si>
    <t>MARÍA AUXILIADORA</t>
  </si>
  <si>
    <t>27 DE FEBRERO</t>
  </si>
  <si>
    <t>SAN VICENTE DE PAUL</t>
  </si>
  <si>
    <t>T</t>
  </si>
  <si>
    <t>MONTE PLATA</t>
  </si>
  <si>
    <t>BAYAGUANA</t>
  </si>
  <si>
    <t>SAN CRISTÓBAL</t>
  </si>
  <si>
    <t>BAJOS DE HAINA</t>
  </si>
  <si>
    <t>LIBERTAD-MIRAMAR</t>
  </si>
  <si>
    <t>SAN ANTONIO-DISTRITO</t>
  </si>
  <si>
    <t>CAMBITA GARABITOS</t>
  </si>
  <si>
    <t>CAMBITA</t>
  </si>
  <si>
    <t>LOS MOLINA</t>
  </si>
  <si>
    <t>SANTO DOMINGO</t>
  </si>
  <si>
    <t>BOCA CHICA</t>
  </si>
  <si>
    <t>SANTO DOMINGO ESTE</t>
  </si>
  <si>
    <t>EL ALMIRANTE</t>
  </si>
  <si>
    <t>HAINAMOSA CAIPI T</t>
  </si>
  <si>
    <t>VILLA ESFUERZO</t>
  </si>
  <si>
    <t>SANTO DOMINGO NORTE</t>
  </si>
  <si>
    <t>LOS PALMARES</t>
  </si>
  <si>
    <t>SABANA PERDIDA I CAIPI T</t>
  </si>
  <si>
    <t>SABANA CENTRO</t>
  </si>
  <si>
    <t>SANTO DOMINGO OESTE</t>
  </si>
  <si>
    <t>BATEY BIENVENIDO, MANOGUAYABO CAIPI T</t>
  </si>
  <si>
    <t>EL CAFÉ DE HERRERA</t>
  </si>
  <si>
    <t>CAÑADA DE TUFI</t>
  </si>
  <si>
    <t>LA MINA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</si>
  <si>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</si>
  <si>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</si>
  <si>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</si>
  <si>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</si>
  <si>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</si>
  <si>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</si>
  <si>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</si>
  <si>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PUERTO PLATA</t>
  </si>
  <si>
    <t>SAN ANTONIO</t>
  </si>
  <si>
    <t>LA UNIÓN</t>
  </si>
  <si>
    <t>SANTIAGO</t>
  </si>
  <si>
    <t>LOS PLATANITOS</t>
  </si>
  <si>
    <t>LOS CIRUELITOS</t>
  </si>
  <si>
    <t>VALVERDE</t>
  </si>
  <si>
    <t>NORTE ORIENTAL</t>
  </si>
  <si>
    <t>DUARTE</t>
  </si>
  <si>
    <t>SAN FRANCISCO DE MACORÍS</t>
  </si>
  <si>
    <t>SUR</t>
  </si>
  <si>
    <t>AZUA</t>
  </si>
  <si>
    <t>LA BOMBITA</t>
  </si>
  <si>
    <t>PERAVIA</t>
  </si>
  <si>
    <t>NIZAO</t>
  </si>
  <si>
    <t>DON GREGORIO</t>
  </si>
  <si>
    <t>SAN JOSÉ DE OCOA</t>
  </si>
  <si>
    <t>LOS MAESTROS</t>
  </si>
  <si>
    <t>SAN JUAN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</si>
  <si>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</si>
  <si>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</si>
  <si>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</si>
  <si>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</si>
  <si>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</si>
  <si>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</si>
  <si>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</si>
  <si>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</si>
  <si>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</si>
  <si>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</si>
  <si>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</si>
  <si>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</si>
  <si>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MEITA</t>
  </si>
  <si>
    <t>EL CACHON</t>
  </si>
  <si>
    <t>EL CRISTAL</t>
  </si>
  <si>
    <t>SS</t>
  </si>
  <si>
    <t>LA FE - CRISTO REY CAIPI T</t>
  </si>
  <si>
    <t>LA FE - CRISTO REY</t>
  </si>
  <si>
    <t>LOS RIOS</t>
  </si>
  <si>
    <t>SAN JOSE- RIO GRANDE</t>
  </si>
  <si>
    <t>GUACHUPITA-CG</t>
  </si>
  <si>
    <t>MEJORAMIENTO SOCIAL</t>
  </si>
  <si>
    <t>SAN VICENTE DE PAUL CAIPI T</t>
  </si>
  <si>
    <t>BRISAS DEL NORTE 2</t>
  </si>
  <si>
    <t>EL ALMIRANTE CAÑA</t>
  </si>
  <si>
    <t>MENDOZA</t>
  </si>
  <si>
    <t>LOMA DEL CHIVO</t>
  </si>
  <si>
    <t>LOS CORONEL</t>
  </si>
  <si>
    <t>DAJABÓN</t>
  </si>
  <si>
    <t>ALTOS DE CHAVON</t>
  </si>
  <si>
    <t>EL AVISPERO</t>
  </si>
  <si>
    <t>BISONÓ (NAVARRETE)</t>
  </si>
  <si>
    <t>BARRIO DUARTE</t>
  </si>
  <si>
    <t>SANTA LUCIA</t>
  </si>
  <si>
    <t xml:space="preserve">CIENFUEGO </t>
  </si>
  <si>
    <t>MELLA 1</t>
  </si>
  <si>
    <t>ENSANCHE LIBERTAD</t>
  </si>
  <si>
    <t>ENSANCHE LA FE, CIENFUEGOS</t>
  </si>
  <si>
    <t>INGENIO ARRIBA</t>
  </si>
  <si>
    <t>ESPERANZA</t>
  </si>
  <si>
    <t>HERMANAS MIRABAL</t>
  </si>
  <si>
    <t>VILLA TAPIA</t>
  </si>
  <si>
    <t>AZUA CAIPI T</t>
  </si>
  <si>
    <t>SAN MIGUEL-CG</t>
  </si>
  <si>
    <t>EE FUNDACIÓN MUJERES DE LA MAGUANA EN ACCIÓN</t>
  </si>
  <si>
    <t>FUNDACIÓN MUJERES DE LA MAGUANA EN ACCIÓN</t>
  </si>
  <si>
    <t>ESTANCIA INFANTIL LA MILAGROSA</t>
  </si>
  <si>
    <t>VILLA FLORES</t>
  </si>
  <si>
    <t>VILLAFLORES</t>
  </si>
  <si>
    <t>CRISTO REY- LOS RECIOS</t>
  </si>
  <si>
    <t>SANTA ROSA</t>
  </si>
  <si>
    <t>CONSUELO</t>
  </si>
  <si>
    <t xml:space="preserve">CONSUELO </t>
  </si>
  <si>
    <t>LOS FELIU</t>
  </si>
  <si>
    <t>LAS PIEDRAS</t>
  </si>
  <si>
    <t>LA MADAMA-LOS COQUITOS</t>
  </si>
  <si>
    <t>LA UNIDAD</t>
  </si>
  <si>
    <t>SABANA GRANDE DE BOYÁ</t>
  </si>
  <si>
    <t>SABANA GRANDE DE BOYA</t>
  </si>
  <si>
    <t>BARRIO NUEVO</t>
  </si>
  <si>
    <t>BAJOS DE HAINA - GRINGO</t>
  </si>
  <si>
    <t>EL FRANBOYAN</t>
  </si>
  <si>
    <t>BARSEQUILLO-PIEDRA BLANCA</t>
  </si>
  <si>
    <t>CARIBE-LOS COQUITOS</t>
  </si>
  <si>
    <t>SAN ANTONIO DE GUERRA</t>
  </si>
  <si>
    <t>MUNICIPIO DE GUERRA</t>
  </si>
  <si>
    <t>PARTIDO</t>
  </si>
  <si>
    <t>CONSTANZA</t>
  </si>
  <si>
    <t>ARROYO ARRIBA</t>
  </si>
  <si>
    <t>EL CERCADO</t>
  </si>
  <si>
    <t>JARABACOA</t>
  </si>
  <si>
    <t>BALAGUER</t>
  </si>
  <si>
    <t>VILLA HOLYWOOD</t>
  </si>
  <si>
    <t>LA GLORIA</t>
  </si>
  <si>
    <t>EL INGENIO</t>
  </si>
  <si>
    <t>SANTIAGO RODRÍGUEZ</t>
  </si>
  <si>
    <t>SAN IGNACIO DE SABANETA</t>
  </si>
  <si>
    <t>VILLA POLIN</t>
  </si>
  <si>
    <t>TITO CABRERA</t>
  </si>
  <si>
    <t>LAGUNA SALADA</t>
  </si>
  <si>
    <t>SAN FRANCISCO  CAIPI T</t>
  </si>
  <si>
    <t>LOS GRULLONES</t>
  </si>
  <si>
    <t>PERALTA</t>
  </si>
  <si>
    <t>JUAN DE HERRERA</t>
  </si>
  <si>
    <t>EE ASOCIACIÓN CENTRO DE DESARROLLO INTEGRAL EL EDÉN</t>
  </si>
  <si>
    <t>ASOCIACIÓN CENTRO DE DESARROLLO INTEGRAL EL EDÉN</t>
  </si>
  <si>
    <t>EE FUNDACIÓN PARA EL DESARROLLO DEL DEPORTE Y LA CULTURA DE JINOVA FUNDECULJI</t>
  </si>
  <si>
    <t>FUNDACIÓN PARA EL DESARROLLO DEL DEPORTE Y LA CULTURA DE JINOVA FUNDECULJI</t>
  </si>
  <si>
    <t>LOS CORBANOS</t>
  </si>
  <si>
    <t>LA PALMA</t>
  </si>
  <si>
    <t>VILLA FARO</t>
  </si>
  <si>
    <t>EE CENTRO DE DESARROLLO Y SERVICIOS INTEGRAL MADRE LAURA (CDSMAL)</t>
  </si>
  <si>
    <t>CENTRO DE DESARROLLO Y SERVICIOS INTEGRAL MADRE LAURA (CDSMAL)</t>
  </si>
  <si>
    <t>EE CENTRO DE INTEGRACIÓN Y ACOMPAÑAMIENTO AL NIÑO DE LA CALLE</t>
  </si>
  <si>
    <t>CENTRO DE INTEGRACIÓN Y ACOMPAÑAMIENTO AL NIÑO DE LA CALLE</t>
  </si>
  <si>
    <t>LA TORMENTA</t>
  </si>
  <si>
    <t>EE PROYECTO BOYÁ/ASOCIACIÓN DE VOLUNTARIADO AMIGOS DEL PROYECTO ROBERTO ONLUS</t>
  </si>
  <si>
    <t>PROYECTO BOYÁ/ASOCIACIÓN DE VOLUNTARIADO AMIGOS DEL PROYECTO ROBERTO ONLUS</t>
  </si>
  <si>
    <t>GRINGO-CG</t>
  </si>
  <si>
    <t>BROOKLIN-CG</t>
  </si>
  <si>
    <t>PALAVE</t>
  </si>
  <si>
    <t>CIRUELITO/CAMBOYA</t>
  </si>
  <si>
    <t>FRANCISCO DEL ROSARIO SANCHEZ</t>
  </si>
  <si>
    <t>JAIBON</t>
  </si>
  <si>
    <t>EE CENTRO COMUNITARIO PARA LA INFANCIA DEL COCO II</t>
  </si>
  <si>
    <t>CENTRO COMUNITARIO PARA LA INFANCIA DEL COCO II</t>
  </si>
  <si>
    <t>HATO MAYOR</t>
  </si>
  <si>
    <t>PUNTA DE GARZA</t>
  </si>
  <si>
    <t>SABANA DE LA MAR</t>
  </si>
  <si>
    <t>BARRIO LINDO</t>
  </si>
  <si>
    <t>HIGÜEY</t>
  </si>
  <si>
    <t>LA CRISTINITA</t>
  </si>
  <si>
    <t>VILLA CERRO</t>
  </si>
  <si>
    <t>BUEN PASTOR</t>
  </si>
  <si>
    <t>LA GUAMITA</t>
  </si>
  <si>
    <t>ESTANCIA INFANTIL CONSUELO</t>
  </si>
  <si>
    <t>SAN RAFAEL</t>
  </si>
  <si>
    <t>SANTA ANA</t>
  </si>
  <si>
    <t>LA CIENAGA</t>
  </si>
  <si>
    <t>EL ARROZAL</t>
  </si>
  <si>
    <t>AGUA DULCE</t>
  </si>
  <si>
    <t>VILLA MARIA</t>
  </si>
  <si>
    <t>SAN MIGUEL/ENRIQUILLO</t>
  </si>
  <si>
    <t>ENRIQUILLO</t>
  </si>
  <si>
    <t>SAN MIGUEL</t>
  </si>
  <si>
    <t>VILLA PENCA-CG</t>
  </si>
  <si>
    <t>VIETNAM</t>
  </si>
  <si>
    <t>VILLA LISA-ESMERALDA</t>
  </si>
  <si>
    <t>CANASTICA</t>
  </si>
  <si>
    <t>BUEN PASTOR - LA COQUERA</t>
  </si>
  <si>
    <t>MADRE VIEJA DEL NORTE</t>
  </si>
  <si>
    <t>CONCENTRACION</t>
  </si>
  <si>
    <t>SAN GREGORIO DE NIGUA</t>
  </si>
  <si>
    <t>ESTANCIA INFANTIL SAN GREGORIO</t>
  </si>
  <si>
    <t>VILLA ALTAGRACIA</t>
  </si>
  <si>
    <t>VILLA ALTAGRACIA 2</t>
  </si>
  <si>
    <t>INVI</t>
  </si>
  <si>
    <t>ANDRÉS BOCA CHICA CAIPI T</t>
  </si>
  <si>
    <t>VILLA GAUTIER</t>
  </si>
  <si>
    <t>BRISAS DEL NORTE 1</t>
  </si>
  <si>
    <t>BRISAS DEL NORTE</t>
  </si>
  <si>
    <t>LOS ALCARRIZOS</t>
  </si>
  <si>
    <t>LA FE, LOS ALCARRIZOS</t>
  </si>
  <si>
    <t>SAN LORENZO</t>
  </si>
  <si>
    <t>REDENCION - PANTOJA</t>
  </si>
  <si>
    <t>REDENCIÓN SEGUNDA</t>
  </si>
  <si>
    <t xml:space="preserve">REDENCION </t>
  </si>
  <si>
    <t>CIUDAD JUAN BOSCH</t>
  </si>
  <si>
    <t>CIUDAD JUAN BOSCH I</t>
  </si>
  <si>
    <t>MONSERRAT</t>
  </si>
  <si>
    <t>ESTANCIA INFANTIL INVIVIENDA</t>
  </si>
  <si>
    <t>LA TORONJA</t>
  </si>
  <si>
    <t>LOS MINA 2</t>
  </si>
  <si>
    <t>LUZ CELESTIAL</t>
  </si>
  <si>
    <t>LOS MINA CAIPI T</t>
  </si>
  <si>
    <t>LOS MINA CENTRO</t>
  </si>
  <si>
    <t>LOS MINA SUR</t>
  </si>
  <si>
    <t>EL DIQUE</t>
  </si>
  <si>
    <t>VILLA LIBERACIÓN/EL TAMARINDO</t>
  </si>
  <si>
    <t>EL PERLA</t>
  </si>
  <si>
    <t>ELIO FRANCO</t>
  </si>
  <si>
    <t>EL PALMAR</t>
  </si>
  <si>
    <t>BRISAS DE LOS PALMARES</t>
  </si>
  <si>
    <t>BARRIO NUEVO OESTE</t>
  </si>
  <si>
    <t>MAJAGUAL/SABANA PERDIDA (T4)</t>
  </si>
  <si>
    <t>MILLONCITO-VILLA PENCA</t>
  </si>
  <si>
    <t>ESTANCIA INFANTIL EL CAFÉ DE HERRERA</t>
  </si>
  <si>
    <t>ESTANCIA INFANTIL EL CAFE DE HERRERA</t>
  </si>
  <si>
    <t>SOSÚA</t>
  </si>
  <si>
    <t>SANTIAGO I CAIPI T</t>
  </si>
  <si>
    <t>PEKIN</t>
  </si>
  <si>
    <t>CRISTO REY</t>
  </si>
  <si>
    <t>VILLA PROGRESO, HATO DEL YAQUE</t>
  </si>
  <si>
    <t>LA MINA-CG</t>
  </si>
  <si>
    <t>YAGUITA DE PASTOR</t>
  </si>
  <si>
    <t>YAGUITA DE PASTOR, ALTOS DE  DE ELIAS-CG</t>
  </si>
  <si>
    <t>TAMBORIL</t>
  </si>
  <si>
    <t>LOS POLANCO</t>
  </si>
  <si>
    <t>LOS POLANCO-CG</t>
  </si>
  <si>
    <t>GUAZUMAL ABAJO</t>
  </si>
  <si>
    <t>LOS RIELES</t>
  </si>
  <si>
    <t>ESPAILLAT</t>
  </si>
  <si>
    <t>MOCA</t>
  </si>
  <si>
    <t>LOS LOPEZ</t>
  </si>
  <si>
    <t>MARÍA TRINIDAD SÁNCHEZ</t>
  </si>
  <si>
    <t>NAGUA</t>
  </si>
  <si>
    <t>SAN JOSE DE VILLA</t>
  </si>
  <si>
    <t>SAMANÁ</t>
  </si>
  <si>
    <t>SÁNCHEZ</t>
  </si>
  <si>
    <t>SÁNCHEZ CAIPI T</t>
  </si>
  <si>
    <t>SANCHEZ</t>
  </si>
  <si>
    <t>BARAHONA</t>
  </si>
  <si>
    <t>JUAN PABLO DUARTE, VILLA CENTRAL</t>
  </si>
  <si>
    <t>VILLA DEL MAR</t>
  </si>
  <si>
    <t>MARÍA MONTEZ</t>
  </si>
  <si>
    <t>CABRAL</t>
  </si>
  <si>
    <t>CABRAL CAIPI T</t>
  </si>
  <si>
    <t>PEÑUELA</t>
  </si>
  <si>
    <t>ELÍAS PIÑA</t>
  </si>
  <si>
    <t>COMENDADOR</t>
  </si>
  <si>
    <t>BANICA</t>
  </si>
  <si>
    <t>BANÍ</t>
  </si>
  <si>
    <t>LOS BARRANCONES</t>
  </si>
  <si>
    <t xml:space="preserve">LOS BARRANCONES </t>
  </si>
  <si>
    <t>EL MANI</t>
  </si>
  <si>
    <t>EE FUNDACIÓN EDUCATIVA ESTOY APRENDIENDO</t>
  </si>
  <si>
    <t>FUNDACIÓN EDUCATIVA ESTOY APRENDIENDO</t>
  </si>
  <si>
    <t>VALLEJUELO</t>
  </si>
  <si>
    <t>VILLA VILORIA</t>
  </si>
  <si>
    <t>LAS MALVINAS</t>
  </si>
  <si>
    <t>LA MALENA</t>
  </si>
  <si>
    <t>CAPOTILLO CENTRO-CG</t>
  </si>
  <si>
    <t>LA ZURZA</t>
  </si>
  <si>
    <t>BRISAS DE LA ISABELA</t>
  </si>
  <si>
    <t>LOS GIRASOLES 2</t>
  </si>
  <si>
    <t>MANGANAGUA</t>
  </si>
  <si>
    <t>SIMON BOLIVAR</t>
  </si>
  <si>
    <t>VILLA ELOISA</t>
  </si>
  <si>
    <t>VILLA FRANCISCA</t>
  </si>
  <si>
    <t>VILLA JUANA</t>
  </si>
  <si>
    <t>Escuela Infantil Lluvia de Bendiciones</t>
  </si>
  <si>
    <t>ESCUELA INFANTIL LLUVIA DE BENDICIONES</t>
  </si>
  <si>
    <t>PERALVILLO</t>
  </si>
  <si>
    <t>ESPERALVILLO</t>
  </si>
  <si>
    <t>EE FUNDACIÓN PASOS DE VIDA FUNPAVI</t>
  </si>
  <si>
    <t>FUNDACIÓN PASOS DE VIDA FUNPAVI</t>
  </si>
  <si>
    <t>LA PLUMA</t>
  </si>
  <si>
    <t>VILLA LIBERACION</t>
  </si>
  <si>
    <t>ETANCIA INFANTIL GUARICANO</t>
  </si>
  <si>
    <t>LOS MULTIS</t>
  </si>
  <si>
    <t>NUEVA ISABELA</t>
  </si>
  <si>
    <t>EL PROGRESO</t>
  </si>
  <si>
    <t>LOS SOLDADITOS CAIPI T</t>
  </si>
  <si>
    <t>CACHIMAN</t>
  </si>
  <si>
    <t>LOTES Y SERVICIOS / SABANA PERDIDA (T3)</t>
  </si>
  <si>
    <t>BRISAS DEL ESTE</t>
  </si>
  <si>
    <t>MAJAGUAL</t>
  </si>
  <si>
    <t>SABANA PERDIDA II CAIPI T</t>
  </si>
  <si>
    <t>EL MANGUITO</t>
  </si>
  <si>
    <t>MONTE RICO</t>
  </si>
  <si>
    <t>ESPAILLAT-RAFEY</t>
  </si>
  <si>
    <t>RAFEY-CG</t>
  </si>
  <si>
    <t>ENSANCHE ESPAILLAT-CG</t>
  </si>
  <si>
    <t>PUEBLO NUEVO</t>
  </si>
  <si>
    <t>VISTA AL VALLE</t>
  </si>
  <si>
    <t>SALVADOR THEN Y THEN</t>
  </si>
  <si>
    <t>TENARES</t>
  </si>
  <si>
    <t>CENTRO COMUNITARIO PARA LA INFANCIA SAN ANTONIO</t>
  </si>
  <si>
    <t>CENTRO COMUNITARIO PARA LA INFANCIA DE EL COROZAL</t>
  </si>
  <si>
    <t>INDEPENDENCIA</t>
  </si>
  <si>
    <t>LA DESCUBIERTA</t>
  </si>
  <si>
    <t>EL GRANADERO</t>
  </si>
  <si>
    <t>MARIA AUXILIADORA</t>
  </si>
  <si>
    <t>LAS MATAS DE FARFÁN</t>
  </si>
  <si>
    <t>LA CRUZ</t>
  </si>
  <si>
    <t>LA ANTENA</t>
  </si>
  <si>
    <t>EE CENTRO CRISTIANO DE EDUCACIÓN INTEGRAL OASIS DE VIDA</t>
  </si>
  <si>
    <t>CENTRO CRISTIANO DE EDUCACIÓN INTEGRAL OASIS DE VIDA</t>
  </si>
  <si>
    <t>CORBANO SUR</t>
  </si>
  <si>
    <t>COMITE GESTOR LAS CHARCAS DE GARABITO</t>
  </si>
  <si>
    <t>PEDRO JUSTO CARRION</t>
  </si>
  <si>
    <t>LOS PRADITOS</t>
  </si>
  <si>
    <t>EL CACIQUE-MAGDALENA</t>
  </si>
  <si>
    <t>LOS TANQUESITOS</t>
  </si>
  <si>
    <t>LA GRUA</t>
  </si>
  <si>
    <t>CANAAN</t>
  </si>
  <si>
    <t>LOTES Y SERVICIOS</t>
  </si>
  <si>
    <t>VILLA MELLA/CAMPECHITO</t>
  </si>
  <si>
    <t>CAMPECHITO</t>
  </si>
  <si>
    <t xml:space="preserve">HERRERA-ENGOMBE </t>
  </si>
  <si>
    <t>ENGOMBE</t>
  </si>
  <si>
    <t>LA VEGA II CAIPI T</t>
  </si>
  <si>
    <t>LA CARMELITA</t>
  </si>
  <si>
    <t>LOS GUANDULES-CG</t>
  </si>
  <si>
    <t>SANCHEZ RAMÍREZ</t>
  </si>
  <si>
    <t>CEVICOS</t>
  </si>
  <si>
    <t>CEVICOS CAIPI T</t>
  </si>
  <si>
    <t>PUEBLO ARRIBA</t>
  </si>
  <si>
    <t>VILLA HERMOSA</t>
  </si>
  <si>
    <t>PIEDRA LINDA</t>
  </si>
  <si>
    <t>VILLA PROGRESO</t>
  </si>
  <si>
    <t>INVI-CEA</t>
  </si>
  <si>
    <t>ISABELITA</t>
  </si>
  <si>
    <t>LAS CARRERAS</t>
  </si>
  <si>
    <t>LA PUYA-CG</t>
  </si>
  <si>
    <t>COMITE GESTOR AMIAMA GOMEZ</t>
  </si>
  <si>
    <t>EE COMITÉ GESTOR LOS JOVILLOS</t>
  </si>
  <si>
    <t>COMITÉ GESTOR LOS JOVILLOS</t>
  </si>
  <si>
    <t>EE COMITÉ GESTOR TABARA ARRIBA</t>
  </si>
  <si>
    <t>COMITÉ GESTOR TABARA ARRIBA</t>
  </si>
  <si>
    <t>TÁBARA ARRIBA</t>
  </si>
  <si>
    <t>EE COMITÉ GESTOR DE DESARROLLO DE SAJANOA</t>
  </si>
  <si>
    <t>COMITÉ GESTOR DE DESARROLLO DE SAJANOA</t>
  </si>
  <si>
    <t>EE COMITÉ GESTOR DE TABARA ABAJO</t>
  </si>
  <si>
    <t>COMITÉ GESTOR DE TABARA ABAJO</t>
  </si>
  <si>
    <t>EE COMITÉ GESTOR LAS GUANÁBANAS</t>
  </si>
  <si>
    <t>COMITÉ GESTOR LAS GUANÁBANAS</t>
  </si>
  <si>
    <t>Etiquetas de fila</t>
  </si>
  <si>
    <t>Total general</t>
  </si>
  <si>
    <t>Suma de Cantidad de NN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</si>
  <si>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</si>
  <si>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</si>
  <si>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</si>
  <si>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</si>
  <si>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</si>
  <si>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</si>
  <si>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</si>
  <si>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</si>
  <si>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</si>
  <si>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</si>
  <si>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</si>
  <si>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</si>
  <si>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</si>
  <si>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</si>
  <si>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</si>
  <si>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</si>
  <si>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</si>
  <si>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</si>
  <si>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</si>
  <si>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</si>
  <si>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</si>
  <si>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</si>
  <si>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</si>
  <si>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</si>
  <si>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</si>
  <si>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</si>
  <si>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</si>
  <si>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</si>
  <si>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</si>
  <si>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</si>
  <si>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</si>
  <si>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</si>
  <si>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</si>
  <si>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</si>
  <si>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</si>
  <si>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</si>
  <si>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</si>
  <si>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</si>
  <si>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</si>
  <si>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</si>
  <si>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</si>
  <si>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</si>
  <si>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</si>
  <si>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</si>
  <si>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</si>
  <si>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</si>
  <si>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</si>
  <si>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C</t>
  </si>
  <si>
    <t xml:space="preserve">SUB Total </t>
  </si>
  <si>
    <t>GESTION DE CENTROS Y SERVICIOS</t>
  </si>
  <si>
    <t>Estadísticas</t>
  </si>
  <si>
    <t>Forma de cálculo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</si>
  <si>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</si>
  <si>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</si>
  <si>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</si>
  <si>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</si>
  <si>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</si>
  <si>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</si>
  <si>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</si>
  <si>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</si>
  <si>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</si>
  <si>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</si>
  <si>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</si>
  <si>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</si>
  <si>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</si>
  <si>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</si>
  <si>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</si>
  <si>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</si>
  <si>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</si>
  <si>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</si>
  <si>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</si>
  <si>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</si>
  <si>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CAIPI GD</t>
  </si>
  <si>
    <t>Antiguas Estancias SS</t>
  </si>
  <si>
    <t>Años</t>
  </si>
  <si>
    <t>Registro en el Mes</t>
  </si>
  <si>
    <t>trimestre enero - marzo 2022</t>
  </si>
  <si>
    <t>Tipo Gestion</t>
  </si>
  <si>
    <t>Total General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</si>
  <si>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</si>
  <si>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</si>
  <si>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</si>
  <si>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</si>
  <si>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</si>
  <si>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</si>
  <si>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</si>
  <si>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</si>
  <si>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</si>
  <si>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</si>
  <si>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</si>
  <si>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</si>
  <si>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</si>
  <si>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</si>
  <si>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</si>
  <si>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</si>
  <si>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</si>
  <si>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</si>
  <si>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</si>
  <si>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</si>
  <si>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</si>
  <si>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PROVINCIA</t>
  </si>
  <si>
    <t>BAHORUCO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</si>
  <si>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</si>
  <si>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</si>
  <si>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</si>
  <si>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</si>
  <si>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</si>
  <si>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</si>
  <si>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</si>
  <si>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EL SEIBO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</si>
  <si>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</si>
  <si>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</si>
  <si>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</si>
  <si>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</si>
  <si>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</si>
  <si>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MONSEÑOR NOUEL</t>
  </si>
  <si>
    <t>MONTE CRISTI</t>
  </si>
  <si>
    <t>PEDERNALES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</si>
  <si>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</si>
  <si>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</si>
  <si>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</si>
  <si>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</si>
  <si>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</si>
  <si>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</si>
  <si>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NNs Egresados del INAIPI 2022</t>
  </si>
  <si>
    <t>Egresos</t>
  </si>
  <si>
    <t>Modalidad</t>
  </si>
  <si>
    <t>Seguro de Salud noviembre 2021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</si>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</sst>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#,##0.0000"/>
    <numFmt numFmtId="168" formatCode="#,##0.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  <font>
      <b/>
      <sz val="14"/>
      <color theme="5"/>
      <name val="Franklin Gothic Book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</cellStyleXfs>
  <cellXfs count="237">
    <xf numFmtId="0" fontId="0" fillId="0" borderId="0" xfId="0"/>
    <xf numFmtId="165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/>
    <xf numFmtId="0" fontId="7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0" fontId="5" fillId="0" borderId="0" xfId="0" applyFont="1" applyBorder="1"/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9" fillId="3" borderId="0" xfId="0" applyFont="1" applyFill="1"/>
    <xf numFmtId="3" fontId="5" fillId="0" borderId="0" xfId="0" applyNumberFormat="1" applyFont="1"/>
    <xf numFmtId="0" fontId="7" fillId="4" borderId="10" xfId="0" applyFont="1" applyFill="1" applyBorder="1" applyAlignment="1">
      <alignment horizontal="center"/>
    </xf>
    <xf numFmtId="0" fontId="7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1" fillId="5" borderId="23" xfId="0" applyFont="1" applyFill="1" applyBorder="1"/>
    <xf numFmtId="0" fontId="12" fillId="5" borderId="23" xfId="0" applyFont="1" applyFill="1" applyBorder="1"/>
    <xf numFmtId="49" fontId="13" fillId="11" borderId="45" xfId="0" applyNumberFormat="1" applyFont="1" applyFill="1" applyBorder="1" applyAlignment="1">
      <alignment vertical="center" readingOrder="1"/>
    </xf>
    <xf numFmtId="49" fontId="13" fillId="11" borderId="45" xfId="0" applyNumberFormat="1" applyFont="1" applyFill="1" applyBorder="1" applyAlignment="1">
      <alignment horizontal="left" vertical="center" readingOrder="1"/>
    </xf>
    <xf numFmtId="0" fontId="13" fillId="11" borderId="45" xfId="0" applyNumberFormat="1" applyFont="1" applyFill="1" applyBorder="1" applyAlignment="1">
      <alignment horizontal="left" vertical="center" readingOrder="1"/>
    </xf>
    <xf numFmtId="17" fontId="5" fillId="0" borderId="0" xfId="0" applyNumberFormat="1" applyFont="1"/>
    <xf numFmtId="3" fontId="13" fillId="12" borderId="45" xfId="0" applyNumberFormat="1" applyFont="1" applyFill="1" applyBorder="1" applyAlignment="1">
      <alignment horizontal="right" vertical="center" readingOrder="1"/>
    </xf>
    <xf numFmtId="0" fontId="14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5" fillId="14" borderId="0" xfId="0" applyFont="1" applyFill="1"/>
    <xf numFmtId="0" fontId="13" fillId="11" borderId="45" xfId="0" applyNumberFormat="1" applyFont="1" applyFill="1" applyBorder="1" applyAlignment="1">
      <alignment vertical="center" readingOrder="1"/>
    </xf>
    <xf numFmtId="0" fontId="11" fillId="3" borderId="0" xfId="0" applyFont="1" applyFill="1" applyBorder="1"/>
    <xf numFmtId="0" fontId="15" fillId="3" borderId="23" xfId="0" applyFont="1" applyFill="1" applyBorder="1"/>
    <xf numFmtId="17" fontId="16" fillId="3" borderId="23" xfId="0" applyNumberFormat="1" applyFont="1" applyFill="1" applyBorder="1"/>
    <xf numFmtId="3" fontId="16" fillId="3" borderId="23" xfId="0" applyNumberFormat="1" applyFont="1" applyFill="1" applyBorder="1"/>
    <xf numFmtId="9" fontId="16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5" borderId="0" xfId="0" applyNumberFormat="1" applyFont="1" applyFill="1"/>
    <xf numFmtId="9" fontId="16" fillId="3" borderId="23" xfId="0" applyNumberFormat="1" applyFont="1" applyFill="1" applyBorder="1"/>
    <xf numFmtId="0" fontId="0" fillId="5" borderId="0" xfId="0" applyFill="1"/>
    <xf numFmtId="0" fontId="0" fillId="15" borderId="0" xfId="0" applyFill="1"/>
    <xf numFmtId="3" fontId="0" fillId="0" borderId="0" xfId="0" applyNumberFormat="1"/>
    <xf numFmtId="166" fontId="0" fillId="0" borderId="0" xfId="0" applyNumberFormat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11" fillId="5" borderId="23" xfId="0" applyFont="1" applyFill="1" applyBorder="1" applyAlignment="1">
      <alignment horizontal="center"/>
    </xf>
    <xf numFmtId="0" fontId="16" fillId="0" borderId="23" xfId="0" applyFont="1" applyBorder="1"/>
    <xf numFmtId="0" fontId="7" fillId="0" borderId="23" xfId="0" applyFont="1" applyBorder="1" applyAlignment="1">
      <alignment horizontal="center"/>
    </xf>
    <xf numFmtId="0" fontId="19" fillId="3" borderId="23" xfId="0" applyFont="1" applyFill="1" applyBorder="1" applyAlignment="1">
      <alignment horizontal="center" wrapText="1"/>
    </xf>
    <xf numFmtId="0" fontId="20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7" fontId="22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16" fillId="3" borderId="23" xfId="0" applyFont="1" applyFill="1" applyBorder="1"/>
    <xf numFmtId="0" fontId="23" fillId="0" borderId="0" xfId="0" applyFont="1" applyBorder="1" applyAlignment="1">
      <alignment vertical="center" wrapText="1"/>
    </xf>
    <xf numFmtId="0" fontId="20" fillId="3" borderId="0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5" fillId="0" borderId="23" xfId="0" applyFont="1" applyBorder="1"/>
    <xf numFmtId="0" fontId="4" fillId="5" borderId="23" xfId="0" applyFont="1" applyFill="1" applyBorder="1"/>
    <xf numFmtId="0" fontId="0" fillId="0" borderId="23" xfId="0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0" fontId="0" fillId="0" borderId="0" xfId="0" applyBorder="1"/>
    <xf numFmtId="3" fontId="0" fillId="0" borderId="0" xfId="0" applyNumberFormat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26" fillId="5" borderId="23" xfId="0" applyFont="1" applyFill="1" applyBorder="1" applyAlignment="1">
      <alignment horizontal="center"/>
    </xf>
    <xf numFmtId="49" fontId="27" fillId="11" borderId="45" xfId="0" applyNumberFormat="1" applyFont="1" applyFill="1" applyBorder="1" applyAlignment="1">
      <alignment horizontal="left" vertical="center" readingOrder="1"/>
    </xf>
    <xf numFmtId="3" fontId="27" fillId="12" borderId="45" xfId="0" applyNumberFormat="1" applyFont="1" applyFill="1" applyBorder="1" applyAlignment="1">
      <alignment horizontal="right" vertical="center" readingOrder="1"/>
    </xf>
    <xf numFmtId="0" fontId="28" fillId="0" borderId="0" xfId="0" applyFont="1"/>
    <xf numFmtId="49" fontId="29" fillId="11" borderId="45" xfId="0" applyNumberFormat="1" applyFont="1" applyFill="1" applyBorder="1" applyAlignment="1">
      <alignment horizontal="left" vertical="center" readingOrder="1"/>
    </xf>
    <xf numFmtId="168" fontId="29" fillId="12" borderId="45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0" fontId="3" fillId="0" borderId="23" xfId="0" applyFont="1" applyBorder="1"/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29" fillId="11" borderId="45" xfId="0" applyNumberFormat="1" applyFont="1" applyFill="1" applyBorder="1" applyAlignment="1">
      <alignment horizontal="left" vertical="center" readingOrder="1"/>
    </xf>
    <xf numFmtId="49" fontId="29" fillId="11" borderId="45" xfId="0" applyNumberFormat="1" applyFont="1" applyFill="1" applyBorder="1" applyAlignment="1">
      <alignment horizontal="left" vertical="center" readingOrder="1"/>
    </xf>
    <xf numFmtId="49" fontId="27" fillId="11" borderId="45" xfId="0" applyNumberFormat="1" applyFont="1" applyFill="1" applyBorder="1" applyAlignment="1">
      <alignment horizontal="left" vertical="center" readingOrder="1"/>
    </xf>
    <xf numFmtId="0" fontId="27" fillId="11" borderId="45" xfId="0" applyNumberFormat="1" applyFont="1" applyFill="1" applyBorder="1" applyAlignment="1">
      <alignment horizontal="left" vertical="center" readingOrder="1"/>
    </xf>
    <xf numFmtId="0" fontId="18" fillId="0" borderId="0" xfId="0" applyFont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46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3" fontId="13" fillId="12" borderId="45" xfId="0" applyNumberFormat="1" applyFont="1" applyFill="1" applyBorder="1" applyAlignment="1">
      <alignment horizontal="right" vertical="center" readingOrder="1"/>
    </xf>
    <xf numFmtId="0" fontId="6" fillId="0" borderId="0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49" fontId="13" fillId="11" borderId="45" xfId="0" applyNumberFormat="1" applyFont="1" applyFill="1" applyBorder="1" applyAlignment="1">
      <alignment horizontal="left" vertical="center" readingOrder="1"/>
    </xf>
    <xf numFmtId="0" fontId="7" fillId="4" borderId="1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Niños y Niñas que tienen seguro de Salud por Regiones del INAIPI mayo 2022.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DO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Est_mayo 2022'!$N$345</c:f>
              <c:strCache>
                <c:ptCount val="1"/>
                <c:pt idx="0">
                  <c:v> NNs Inscritos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Est_mayo 2022'!$M$346:$M$351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Est_mayo 2022'!$N$346:$N$351</c:f>
              <c:numCache>
                <c:formatCode>#,##0</c:formatCode>
                <c:ptCount val="6"/>
                <c:pt idx="0">
                  <c:v>17410</c:v>
                </c:pt>
                <c:pt idx="1">
                  <c:v>79483</c:v>
                </c:pt>
                <c:pt idx="2">
                  <c:v>32636</c:v>
                </c:pt>
                <c:pt idx="3">
                  <c:v>16354</c:v>
                </c:pt>
                <c:pt idx="4">
                  <c:v>31914</c:v>
                </c:pt>
                <c:pt idx="5">
                  <c:v>177797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D-4AAA-9ECD-32CC44971DCE}"/>
            </c:ext>
          </c:extLst>
        </c:ser>
        <c:ser>
          <c:idx val="1"/>
          <c:order val="1"/>
          <c:tx>
            <c:strRef>
              <c:f>'Datos Est_mayo 2022'!$O$345</c:f>
              <c:strCache>
                <c:ptCount val="1"/>
                <c:pt idx="0">
                  <c:v> NNs Con Seguro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Est_mayo 2022'!$M$346:$M$351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Est_mayo 2022'!$O$346:$O$351</c:f>
              <c:numCache>
                <c:formatCode>#,##0</c:formatCode>
                <c:ptCount val="6"/>
                <c:pt idx="0">
                  <c:v>2005</c:v>
                </c:pt>
                <c:pt idx="1">
                  <c:v>14316</c:v>
                </c:pt>
                <c:pt idx="2">
                  <c:v>4143</c:v>
                </c:pt>
                <c:pt idx="3">
                  <c:v>3839</c:v>
                </c:pt>
                <c:pt idx="4">
                  <c:v>6022</c:v>
                </c:pt>
                <c:pt idx="5">
                  <c:v>30325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D-4AAA-9ECD-32CC44971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3977024"/>
        <c:axId val="1983972864"/>
      </c:barChart>
      <c:lineChart>
        <c:grouping val="standard"/>
        <c:varyColors val="0"/>
        <c:ser>
          <c:idx val="2"/>
          <c:order val="2"/>
          <c:tx>
            <c:strRef>
              <c:f>'Datos Est_mayo 2022'!$P$345</c:f>
              <c:strCache>
                <c:ptCount val="1"/>
                <c:pt idx="0">
                  <c:v>% NNs Asegurados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Est_mayo 2022'!$M$346:$M$351</c:f>
              <c:strCache>
                <c:ptCount val="6"/>
                <c:pt idx="0">
                  <c:v>ESTE</c:v>
                </c:pt>
                <c:pt idx="1">
                  <c:v>METROPOLITANA</c:v>
                </c:pt>
                <c:pt idx="2">
                  <c:v>NORTE OCCIDENTAL</c:v>
                </c:pt>
                <c:pt idx="3">
                  <c:v>NORTE ORIENTAL</c:v>
                </c:pt>
                <c:pt idx="4">
                  <c:v>SUR</c:v>
                </c:pt>
                <c:pt idx="5">
                  <c:v>Total general</c:v>
                </c:pt>
              </c:strCache>
            </c:strRef>
          </c:cat>
          <c:val>
            <c:numRef>
              <c:f>'Datos Est_mayo 2022'!$P$346:$P$351</c:f>
              <c:numCache>
                <c:formatCode>0%</c:formatCode>
                <c:ptCount val="6"/>
                <c:pt idx="0">
                  <c:v>0.11516369902354968</c:v>
                </c:pt>
                <c:pt idx="1">
                  <c:v>0.1801139866386523</c:v>
                </c:pt>
                <c:pt idx="2">
                  <c:v>0.12694570413040815</c:v>
                </c:pt>
                <c:pt idx="3">
                  <c:v>0.23474379356732297</c:v>
                </c:pt>
                <c:pt idx="4">
                  <c:v>0.18869461678260324</c:v>
                </c:pt>
                <c:pt idx="5">
                  <c:v>0.1705596832342503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4D-4AAA-9ECD-32CC44971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302832"/>
        <c:axId val="1696319888"/>
      </c:lineChart>
      <c:catAx>
        <c:axId val="198397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3972864"/>
        <c:crosses val="autoZero"/>
        <c:auto val="1"/>
        <c:lblAlgn val="ctr"/>
        <c:lblOffset val="100"/>
        <c:noMultiLvlLbl val="0"/>
      </c:catAx>
      <c:valAx>
        <c:axId val="19839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83977024"/>
        <c:crosses val="autoZero"/>
        <c:crossBetween val="between"/>
      </c:valAx>
      <c:valAx>
        <c:axId val="169631988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6302832"/>
        <c:crosses val="max"/>
        <c:crossBetween val="between"/>
      </c:valAx>
      <c:catAx>
        <c:axId val="169630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96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solidFill>
                  <a:sysClr val="windowText" lastClr="000000"/>
                </a:solidFill>
                <a:effectLst/>
              </a:rPr>
              <a:t>Niños y Niñas que tienen seguro de Salud por Tipo de Gestión del octubre INAIPI 2021.</a:t>
            </a:r>
            <a:endParaRPr lang="es-DO">
              <a:solidFill>
                <a:sysClr val="windowText" lastClr="000000"/>
              </a:solidFill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Est_mayo 2022'!$N$354</c:f>
              <c:strCache>
                <c:ptCount val="1"/>
                <c:pt idx="0">
                  <c:v> NNs Inscritos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Est_mayo 2022'!$M$355:$M$361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Est_mayo 2022'!$N$355:$N$361</c:f>
              <c:numCache>
                <c:formatCode>#,##0</c:formatCode>
                <c:ptCount val="7"/>
                <c:pt idx="0">
                  <c:v>12528</c:v>
                </c:pt>
                <c:pt idx="1">
                  <c:v>10708</c:v>
                </c:pt>
                <c:pt idx="2">
                  <c:v>109507</c:v>
                </c:pt>
                <c:pt idx="3">
                  <c:v>15649</c:v>
                </c:pt>
                <c:pt idx="4">
                  <c:v>5002</c:v>
                </c:pt>
                <c:pt idx="5">
                  <c:v>5977</c:v>
                </c:pt>
                <c:pt idx="6">
                  <c:v>159371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E-4C12-8607-23D123CC6A59}"/>
            </c:ext>
          </c:extLst>
        </c:ser>
        <c:ser>
          <c:idx val="1"/>
          <c:order val="1"/>
          <c:tx>
            <c:strRef>
              <c:f>'Datos Est_mayo 2022'!$O$354</c:f>
              <c:strCache>
                <c:ptCount val="1"/>
                <c:pt idx="0">
                  <c:v> NNs Con Seguro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Est_mayo 2022'!$M$355:$M$361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Est_mayo 2022'!$O$355:$O$361</c:f>
              <c:numCache>
                <c:formatCode>#,##0</c:formatCode>
                <c:ptCount val="7"/>
                <c:pt idx="0">
                  <c:v>1270</c:v>
                </c:pt>
                <c:pt idx="1">
                  <c:v>1165</c:v>
                </c:pt>
                <c:pt idx="2">
                  <c:v>14751</c:v>
                </c:pt>
                <c:pt idx="3">
                  <c:v>3749</c:v>
                </c:pt>
                <c:pt idx="4">
                  <c:v>1064</c:v>
                </c:pt>
                <c:pt idx="5">
                  <c:v>1643</c:v>
                </c:pt>
                <c:pt idx="6">
                  <c:v>23642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E-4C12-8607-23D123CC6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2567423"/>
        <c:axId val="742567839"/>
      </c:barChart>
      <c:lineChart>
        <c:grouping val="standard"/>
        <c:varyColors val="0"/>
        <c:ser>
          <c:idx val="2"/>
          <c:order val="2"/>
          <c:tx>
            <c:strRef>
              <c:f>'Datos Est_mayo 2022'!$P$354</c:f>
              <c:strCache>
                <c:ptCount val="1"/>
                <c:pt idx="0">
                  <c:v>% NNs Asegurados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'Datos Est_mayo 2022'!$M$355:$M$361</c:f>
              <c:strCache>
                <c:ptCount val="7"/>
                <c:pt idx="0">
                  <c:v>CAFI CG</c:v>
                </c:pt>
                <c:pt idx="1">
                  <c:v>EE</c:v>
                </c:pt>
                <c:pt idx="2">
                  <c:v>CAFI GD</c:v>
                </c:pt>
                <c:pt idx="3">
                  <c:v>CAIPI N</c:v>
                </c:pt>
                <c:pt idx="4">
                  <c:v>CAIPI SS</c:v>
                </c:pt>
                <c:pt idx="5">
                  <c:v>CAIPI T</c:v>
                </c:pt>
                <c:pt idx="6">
                  <c:v>Total general</c:v>
                </c:pt>
              </c:strCache>
            </c:strRef>
          </c:cat>
          <c:val>
            <c:numRef>
              <c:f>'Datos Est_mayo 2022'!$P$355:$P$361</c:f>
              <c:numCache>
                <c:formatCode>0%</c:formatCode>
                <c:ptCount val="7"/>
                <c:pt idx="0">
                  <c:v>0.10137292464878672</c:v>
                </c:pt>
                <c:pt idx="1">
                  <c:v>0.10879716100112066</c:v>
                </c:pt>
                <c:pt idx="2">
                  <c:v>0.13470371757056626</c:v>
                </c:pt>
                <c:pt idx="3">
                  <c:v>0.23956802351587961</c:v>
                </c:pt>
                <c:pt idx="4">
                  <c:v>0.21271491403438625</c:v>
                </c:pt>
                <c:pt idx="5">
                  <c:v>0.27488706709051364</c:v>
                </c:pt>
                <c:pt idx="6">
                  <c:v>0.14834568397010747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E-4C12-8607-23D123CC6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18751"/>
        <c:axId val="743304191"/>
      </c:lineChart>
      <c:catAx>
        <c:axId val="742567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839"/>
        <c:crosses val="autoZero"/>
        <c:auto val="1"/>
        <c:lblAlgn val="ctr"/>
        <c:lblOffset val="100"/>
        <c:noMultiLvlLbl val="0"/>
      </c:catAx>
      <c:valAx>
        <c:axId val="74256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2567423"/>
        <c:crosses val="autoZero"/>
        <c:crossBetween val="between"/>
      </c:valAx>
      <c:valAx>
        <c:axId val="74330419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3318751"/>
        <c:crosses val="max"/>
        <c:crossBetween val="between"/>
      </c:valAx>
      <c:catAx>
        <c:axId val="7433187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304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503463</xdr:colOff>
      <xdr:row>335</xdr:row>
      <xdr:rowOff>108856</xdr:rowOff>
    </xdr:from>
    <xdr:to>
      <xdr:col>24</xdr:col>
      <xdr:colOff>598713</xdr:colOff>
      <xdr:row>357</xdr:row>
      <xdr:rowOff>68035</xdr:rowOff>
    </xdr:to>
    <xdr:graphicFrame macro="">
      <xdr:nvGraphicFramePr>
        <xdr:cNvPr id="45" name="Gráfico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394606</xdr:colOff>
      <xdr:row>358</xdr:row>
      <xdr:rowOff>84363</xdr:rowOff>
    </xdr:from>
    <xdr:to>
      <xdr:col>24</xdr:col>
      <xdr:colOff>585106</xdr:colOff>
      <xdr:row>374</xdr:row>
      <xdr:rowOff>68034</xdr:rowOff>
    </xdr:to>
    <xdr:graphicFrame macro="">
      <xdr:nvGraphicFramePr>
        <xdr:cNvPr id="48" name="Gráfico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ison Sanchez" refreshedDate="44718.637157175923" createdVersion="6" refreshedVersion="6" minRefreshableVersion="3" recordCount="400">
  <cacheSource type="worksheet">
    <worksheetSource name="Tabla1"/>
  </cacheSource>
  <cacheFields count="11">
    <cacheField name="Región" numFmtId="0">
      <sharedItems count="5">
        <s v="ESTE"/>
        <s v="METROPOLITANA"/>
        <s v="NORTE OCCIDENTAL"/>
        <s v="NORTE ORIENTAL"/>
        <s v="SUR"/>
      </sharedItems>
    </cacheField>
    <cacheField name="Provincia" numFmtId="0">
      <sharedItems/>
    </cacheField>
    <cacheField name="Municipio" numFmtId="0">
      <sharedItems/>
    </cacheField>
    <cacheField name="IdRed" numFmtId="0">
      <sharedItems containsSemiMixedTypes="0" containsString="0" containsNumber="1" containsInteger="1" minValue="4" maxValue="934"/>
    </cacheField>
    <cacheField name="Red" numFmtId="0">
      <sharedItems/>
    </cacheField>
    <cacheField name="IdEstancia" numFmtId="0">
      <sharedItems containsSemiMixedTypes="0" containsString="0" containsNumber="1" containsInteger="1" minValue="1" maxValue="1637"/>
    </cacheField>
    <cacheField name="Estancia" numFmtId="0">
      <sharedItems/>
    </cacheField>
    <cacheField name="Tipo" numFmtId="0">
      <sharedItems count="2">
        <s v="CAFI"/>
        <s v="CAIPI"/>
      </sharedItems>
    </cacheField>
    <cacheField name="TipoGestion" numFmtId="0">
      <sharedItems count="6">
        <s v="GD"/>
        <s v="N"/>
        <s v="SS"/>
        <s v="CG"/>
        <s v="EE"/>
        <s v="T"/>
      </sharedItems>
    </cacheField>
    <cacheField name="Sexo" numFmtId="0">
      <sharedItems containsMixedTypes="1" containsNumber="1" containsInteger="1" minValue="0" maxValue="0" count="3">
        <s v="F"/>
        <s v="M"/>
        <n v="0"/>
      </sharedItems>
    </cacheField>
    <cacheField name="Cantidad de NN" numFmtId="0">
      <sharedItems containsSemiMixedTypes="0" containsString="0" containsNumber="1" containsInteger="1" minValue="1" maxValue="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0">
  <r>
    <x v="0"/>
    <s v="HATO MAYOR"/>
    <s v="HATO MAYOR"/>
    <n v="241"/>
    <s v="HATO MAYOR"/>
    <n v="1196"/>
    <s v="PUNTA DE GARZA"/>
    <x v="0"/>
    <x v="0"/>
    <x v="0"/>
    <n v="6"/>
  </r>
  <r>
    <x v="0"/>
    <s v="HATO MAYOR"/>
    <s v="HATO MAYOR"/>
    <n v="241"/>
    <s v="HATO MAYOR"/>
    <n v="1196"/>
    <s v="PUNTA DE GARZA"/>
    <x v="0"/>
    <x v="0"/>
    <x v="1"/>
    <n v="4"/>
  </r>
  <r>
    <x v="0"/>
    <s v="HATO MAYOR"/>
    <s v="HATO MAYOR"/>
    <n v="34"/>
    <s v="VILLA VILORIA"/>
    <n v="264"/>
    <s v="VILLA VILORIA"/>
    <x v="0"/>
    <x v="0"/>
    <x v="0"/>
    <n v="11"/>
  </r>
  <r>
    <x v="0"/>
    <s v="HATO MAYOR"/>
    <s v="HATO MAYOR"/>
    <n v="34"/>
    <s v="VILLA VILORIA"/>
    <n v="264"/>
    <s v="VILLA VILORIA"/>
    <x v="0"/>
    <x v="0"/>
    <x v="1"/>
    <n v="6"/>
  </r>
  <r>
    <x v="0"/>
    <s v="HATO MAYOR"/>
    <s v="HATO MAYOR"/>
    <n v="34"/>
    <s v="VILLA VILORIA"/>
    <n v="265"/>
    <s v="LAS MALVINAS"/>
    <x v="0"/>
    <x v="0"/>
    <x v="0"/>
    <n v="28"/>
  </r>
  <r>
    <x v="0"/>
    <s v="HATO MAYOR"/>
    <s v="HATO MAYOR"/>
    <n v="34"/>
    <s v="VILLA VILORIA"/>
    <n v="265"/>
    <s v="LAS MALVINAS"/>
    <x v="0"/>
    <x v="0"/>
    <x v="1"/>
    <n v="32"/>
  </r>
  <r>
    <x v="0"/>
    <s v="HATO MAYOR"/>
    <s v="SABANA DE LA MAR"/>
    <n v="24"/>
    <s v="SABANA DE LA MAR"/>
    <n v="1167"/>
    <s v="BARRIO LINDO"/>
    <x v="0"/>
    <x v="0"/>
    <x v="0"/>
    <n v="2"/>
  </r>
  <r>
    <x v="0"/>
    <s v="HATO MAYOR"/>
    <s v="SABANA DE LA MAR"/>
    <n v="24"/>
    <s v="SABANA DE LA MAR"/>
    <n v="1167"/>
    <s v="BARRIO LINDO"/>
    <x v="0"/>
    <x v="0"/>
    <x v="1"/>
    <n v="5"/>
  </r>
  <r>
    <x v="0"/>
    <s v="LA ALTAGRACIA"/>
    <s v="HIGÜEY"/>
    <n v="4"/>
    <s v="LA CRISTINITA"/>
    <n v="2"/>
    <s v="LA CRISTINITA"/>
    <x v="1"/>
    <x v="1"/>
    <x v="0"/>
    <n v="1"/>
  </r>
  <r>
    <x v="0"/>
    <s v="LA ALTAGRACIA"/>
    <s v="HIGÜEY"/>
    <n v="4"/>
    <s v="LA CRISTINITA"/>
    <n v="234"/>
    <s v="LA CRISTINITA"/>
    <x v="0"/>
    <x v="0"/>
    <x v="0"/>
    <n v="7"/>
  </r>
  <r>
    <x v="0"/>
    <s v="LA ALTAGRACIA"/>
    <s v="HIGÜEY"/>
    <n v="4"/>
    <s v="LA CRISTINITA"/>
    <n v="234"/>
    <s v="LA CRISTINITA"/>
    <x v="0"/>
    <x v="0"/>
    <x v="1"/>
    <n v="10"/>
  </r>
  <r>
    <x v="0"/>
    <s v="LA ALTAGRACIA"/>
    <s v="HIGÜEY"/>
    <n v="57"/>
    <s v="LA MALENA"/>
    <n v="1"/>
    <s v="LA MALENA"/>
    <x v="1"/>
    <x v="1"/>
    <x v="0"/>
    <n v="1"/>
  </r>
  <r>
    <x v="0"/>
    <s v="LA ALTAGRACIA"/>
    <s v="HIGÜEY"/>
    <n v="57"/>
    <s v="LA MALENA"/>
    <n v="1"/>
    <s v="LA MALENA"/>
    <x v="1"/>
    <x v="1"/>
    <x v="1"/>
    <n v="1"/>
  </r>
  <r>
    <x v="0"/>
    <s v="LA ALTAGRACIA"/>
    <s v="HIGÜEY"/>
    <n v="115"/>
    <s v="VILLA CERRO"/>
    <n v="380"/>
    <s v="BUEN PASTOR"/>
    <x v="0"/>
    <x v="0"/>
    <x v="0"/>
    <n v="11"/>
  </r>
  <r>
    <x v="0"/>
    <s v="LA ALTAGRACIA"/>
    <s v="HIGÜEY"/>
    <n v="115"/>
    <s v="VILLA CERRO"/>
    <n v="380"/>
    <s v="BUEN PASTOR"/>
    <x v="0"/>
    <x v="0"/>
    <x v="1"/>
    <n v="6"/>
  </r>
  <r>
    <x v="0"/>
    <s v="LA ROMANA"/>
    <s v="LA ROMANA"/>
    <n v="244"/>
    <s v="VILLA VERDE"/>
    <n v="1312"/>
    <s v="SANTA ROSA"/>
    <x v="0"/>
    <x v="0"/>
    <x v="0"/>
    <n v="1"/>
  </r>
  <r>
    <x v="0"/>
    <s v="LA ROMANA"/>
    <s v="VILLA HERMOSA"/>
    <n v="58"/>
    <s v="PIEDRA LINDA"/>
    <n v="40"/>
    <s v="PIEDRA LINDA"/>
    <x v="1"/>
    <x v="1"/>
    <x v="1"/>
    <n v="1"/>
  </r>
  <r>
    <x v="0"/>
    <s v="LA ROMANA"/>
    <s v="VILLA HERMOSA"/>
    <n v="249"/>
    <s v="VILLA PROGRESO"/>
    <n v="717"/>
    <s v="VILLA PROGRESO"/>
    <x v="0"/>
    <x v="0"/>
    <x v="0"/>
    <n v="2"/>
  </r>
  <r>
    <x v="0"/>
    <s v="LA ROMANA"/>
    <s v="VILLA HERMOSA"/>
    <n v="249"/>
    <s v="VILLA PROGRESO"/>
    <n v="717"/>
    <s v="VILLA PROGRESO"/>
    <x v="0"/>
    <x v="0"/>
    <x v="1"/>
    <n v="3"/>
  </r>
  <r>
    <x v="0"/>
    <s v="SAN PEDRO DE MACORÍS"/>
    <s v="CONSUELO"/>
    <n v="323"/>
    <s v="CONSUELO "/>
    <n v="872"/>
    <s v="LA GUAMITA"/>
    <x v="0"/>
    <x v="0"/>
    <x v="0"/>
    <n v="5"/>
  </r>
  <r>
    <x v="0"/>
    <s v="SAN PEDRO DE MACORÍS"/>
    <s v="CONSUELO"/>
    <n v="323"/>
    <s v="CONSUELO "/>
    <n v="872"/>
    <s v="LA GUAMITA"/>
    <x v="0"/>
    <x v="0"/>
    <x v="1"/>
    <n v="3"/>
  </r>
  <r>
    <x v="0"/>
    <s v="SAN PEDRO DE MACORÍS"/>
    <s v="CONSUELO"/>
    <n v="323"/>
    <s v="CONSUELO "/>
    <n v="873"/>
    <s v="LOS FELIU"/>
    <x v="0"/>
    <x v="0"/>
    <x v="0"/>
    <n v="39"/>
  </r>
  <r>
    <x v="0"/>
    <s v="SAN PEDRO DE MACORÍS"/>
    <s v="CONSUELO"/>
    <n v="323"/>
    <s v="CONSUELO "/>
    <n v="873"/>
    <s v="LOS FELIU"/>
    <x v="0"/>
    <x v="0"/>
    <x v="1"/>
    <n v="45"/>
  </r>
  <r>
    <x v="0"/>
    <s v="SAN PEDRO DE MACORÍS"/>
    <s v="CONSUELO"/>
    <n v="514"/>
    <s v="ESTANCIA INFANTIL CONSUELO"/>
    <n v="1594"/>
    <s v="ESTANCIA INFANTIL CONSUELO"/>
    <x v="1"/>
    <x v="2"/>
    <x v="0"/>
    <n v="1"/>
  </r>
  <r>
    <x v="0"/>
    <s v="SAN PEDRO DE MACORÍS"/>
    <s v="CONSUELO"/>
    <n v="514"/>
    <s v="ESTANCIA INFANTIL CONSUELO"/>
    <n v="1594"/>
    <s v="ESTANCIA INFANTIL CONSUELO"/>
    <x v="1"/>
    <x v="2"/>
    <x v="1"/>
    <n v="1"/>
  </r>
  <r>
    <x v="0"/>
    <s v="SAN PEDRO DE MACORÍS"/>
    <s v="SAN PEDRO DE MACORÍS"/>
    <n v="344"/>
    <s v="24 DE ABRIL"/>
    <n v="1550"/>
    <s v="LAS COLINAS"/>
    <x v="0"/>
    <x v="0"/>
    <x v="0"/>
    <n v="60"/>
  </r>
  <r>
    <x v="0"/>
    <s v="SAN PEDRO DE MACORÍS"/>
    <s v="SAN PEDRO DE MACORÍS"/>
    <n v="344"/>
    <s v="24 DE ABRIL"/>
    <n v="1550"/>
    <s v="LAS COLINAS"/>
    <x v="0"/>
    <x v="0"/>
    <x v="0"/>
    <n v="14"/>
  </r>
  <r>
    <x v="0"/>
    <s v="SAN PEDRO DE MACORÍS"/>
    <s v="SAN PEDRO DE MACORÍS"/>
    <n v="344"/>
    <s v="24 DE ABRIL"/>
    <n v="1550"/>
    <s v="LAS COLINAS"/>
    <x v="0"/>
    <x v="0"/>
    <x v="1"/>
    <n v="53"/>
  </r>
  <r>
    <x v="0"/>
    <s v="SAN PEDRO DE MACORÍS"/>
    <s v="SAN PEDRO DE MACORÍS"/>
    <n v="344"/>
    <s v="24 DE ABRIL"/>
    <n v="1550"/>
    <s v="LAS COLINAS"/>
    <x v="0"/>
    <x v="0"/>
    <x v="1"/>
    <n v="15"/>
  </r>
  <r>
    <x v="0"/>
    <s v="SAN PEDRO DE MACORÍS"/>
    <s v="SAN PEDRO DE MACORÍS"/>
    <n v="344"/>
    <s v="24 DE ABRIL"/>
    <n v="1566"/>
    <s v="24 DE ABRIL"/>
    <x v="1"/>
    <x v="1"/>
    <x v="0"/>
    <n v="2"/>
  </r>
  <r>
    <x v="0"/>
    <s v="SAN PEDRO DE MACORÍS"/>
    <s v="SAN PEDRO DE MACORÍS"/>
    <n v="344"/>
    <s v="24 DE ABRIL"/>
    <n v="1566"/>
    <s v="24 DE ABRIL"/>
    <x v="1"/>
    <x v="1"/>
    <x v="1"/>
    <n v="4"/>
  </r>
  <r>
    <x v="0"/>
    <s v="SAN PEDRO DE MACORÍS"/>
    <s v="SAN PEDRO DE MACORÍS"/>
    <n v="235"/>
    <s v="LAS PIEDRAS"/>
    <n v="385"/>
    <s v="VILLA FARO"/>
    <x v="0"/>
    <x v="0"/>
    <x v="0"/>
    <n v="12"/>
  </r>
  <r>
    <x v="0"/>
    <s v="SAN PEDRO DE MACORÍS"/>
    <s v="SAN PEDRO DE MACORÍS"/>
    <n v="235"/>
    <s v="LAS PIEDRAS"/>
    <n v="385"/>
    <s v="VILLA FARO"/>
    <x v="0"/>
    <x v="0"/>
    <x v="1"/>
    <n v="9"/>
  </r>
  <r>
    <x v="0"/>
    <s v="SAN PEDRO DE MACORÍS"/>
    <s v="SAN PEDRO DE MACORÍS"/>
    <n v="235"/>
    <s v="LAS PIEDRAS"/>
    <n v="386"/>
    <s v="PEDRO JUSTO CARRION"/>
    <x v="0"/>
    <x v="0"/>
    <x v="0"/>
    <n v="1"/>
  </r>
  <r>
    <x v="0"/>
    <s v="SAN PEDRO DE MACORÍS"/>
    <s v="SAN PEDRO DE MACORÍS"/>
    <n v="235"/>
    <s v="LAS PIEDRAS"/>
    <n v="386"/>
    <s v="PEDRO JUSTO CARRION"/>
    <x v="0"/>
    <x v="0"/>
    <x v="1"/>
    <n v="5"/>
  </r>
  <r>
    <x v="1"/>
    <s v="DISTRITO NACIONAL"/>
    <s v="SANTO DOMINGO DE GUZMÁN"/>
    <n v="66"/>
    <s v="CAPOTILLO 1"/>
    <n v="72"/>
    <s v="CAPOTILLO CENTRO-CG"/>
    <x v="0"/>
    <x v="3"/>
    <x v="0"/>
    <n v="1"/>
  </r>
  <r>
    <x v="1"/>
    <s v="DISTRITO NACIONAL"/>
    <s v="SANTO DOMINGO DE GUZMÁN"/>
    <n v="66"/>
    <s v="CAPOTILLO 1"/>
    <n v="745"/>
    <s v="LA CUABA"/>
    <x v="0"/>
    <x v="0"/>
    <x v="0"/>
    <n v="2"/>
  </r>
  <r>
    <x v="1"/>
    <s v="DISTRITO NACIONAL"/>
    <s v="SANTO DOMINGO DE GUZMÁN"/>
    <n v="66"/>
    <s v="CAPOTILLO 1"/>
    <n v="745"/>
    <s v="LA CUABA"/>
    <x v="0"/>
    <x v="0"/>
    <x v="1"/>
    <n v="3"/>
  </r>
  <r>
    <x v="1"/>
    <s v="DISTRITO NACIONAL"/>
    <s v="SANTO DOMINGO DE GUZMÁN"/>
    <n v="689"/>
    <s v="EE CENTRO DE INTEGRACIÓN Y ACOMPAÑAMIENTO AL NIÑO DE LA CALLE"/>
    <n v="689"/>
    <s v="CENTRO DE INTEGRACIÓN Y ACOMPAÑAMIENTO AL NIÑO DE LA CALLE"/>
    <x v="0"/>
    <x v="4"/>
    <x v="0"/>
    <n v="38"/>
  </r>
  <r>
    <x v="1"/>
    <s v="DISTRITO NACIONAL"/>
    <s v="SANTO DOMINGO DE GUZMÁN"/>
    <n v="689"/>
    <s v="EE CENTRO DE INTEGRACIÓN Y ACOMPAÑAMIENTO AL NIÑO DE LA CALLE"/>
    <n v="689"/>
    <s v="CENTRO DE INTEGRACIÓN Y ACOMPAÑAMIENTO AL NIÑO DE LA CALLE"/>
    <x v="0"/>
    <x v="4"/>
    <x v="1"/>
    <n v="29"/>
  </r>
  <r>
    <x v="1"/>
    <s v="DISTRITO NACIONAL"/>
    <s v="SANTO DOMINGO DE GUZMÁN"/>
    <n v="72"/>
    <s v="GUALEY"/>
    <n v="576"/>
    <s v="SAN RAFAEL"/>
    <x v="0"/>
    <x v="0"/>
    <x v="0"/>
    <n v="8"/>
  </r>
  <r>
    <x v="1"/>
    <s v="DISTRITO NACIONAL"/>
    <s v="SANTO DOMINGO DE GUZMÁN"/>
    <n v="72"/>
    <s v="GUALEY"/>
    <n v="576"/>
    <s v="SAN RAFAEL"/>
    <x v="0"/>
    <x v="0"/>
    <x v="1"/>
    <n v="4"/>
  </r>
  <r>
    <x v="1"/>
    <s v="DISTRITO NACIONAL"/>
    <s v="SANTO DOMINGO DE GUZMÁN"/>
    <n v="72"/>
    <s v="GUALEY"/>
    <n v="577"/>
    <s v="SANTA ANA"/>
    <x v="0"/>
    <x v="0"/>
    <x v="0"/>
    <n v="2"/>
  </r>
  <r>
    <x v="1"/>
    <s v="DISTRITO NACIONAL"/>
    <s v="SANTO DOMINGO DE GUZMÁN"/>
    <n v="72"/>
    <s v="GUALEY"/>
    <n v="577"/>
    <s v="SANTA ANA"/>
    <x v="0"/>
    <x v="0"/>
    <x v="1"/>
    <n v="1"/>
  </r>
  <r>
    <x v="1"/>
    <s v="DISTRITO NACIONAL"/>
    <s v="SANTO DOMINGO DE GUZMÁN"/>
    <n v="72"/>
    <s v="GUALEY"/>
    <n v="578"/>
    <s v="GUALEY"/>
    <x v="0"/>
    <x v="0"/>
    <x v="0"/>
    <n v="5"/>
  </r>
  <r>
    <x v="1"/>
    <s v="DISTRITO NACIONAL"/>
    <s v="SANTO DOMINGO DE GUZMÁN"/>
    <n v="72"/>
    <s v="GUALEY"/>
    <n v="578"/>
    <s v="GUALEY"/>
    <x v="0"/>
    <x v="0"/>
    <x v="1"/>
    <n v="2"/>
  </r>
  <r>
    <x v="1"/>
    <s v="DISTRITO NACIONAL"/>
    <s v="SANTO DOMINGO DE GUZMÁN"/>
    <n v="72"/>
    <s v="GUALEY"/>
    <n v="579"/>
    <s v="ENSANCHE ESPAILLAT"/>
    <x v="0"/>
    <x v="0"/>
    <x v="0"/>
    <n v="1"/>
  </r>
  <r>
    <x v="1"/>
    <s v="DISTRITO NACIONAL"/>
    <s v="SANTO DOMINGO DE GUZMÁN"/>
    <n v="72"/>
    <s v="GUALEY"/>
    <n v="579"/>
    <s v="ENSANCHE ESPAILLAT"/>
    <x v="0"/>
    <x v="0"/>
    <x v="1"/>
    <n v="1"/>
  </r>
  <r>
    <x v="1"/>
    <s v="DISTRITO NACIONAL"/>
    <s v="SANTO DOMINGO DE GUZMÁN"/>
    <n v="155"/>
    <s v="LA CIENAGA"/>
    <n v="180"/>
    <s v="EL ARROZAL"/>
    <x v="0"/>
    <x v="0"/>
    <x v="1"/>
    <n v="2"/>
  </r>
  <r>
    <x v="1"/>
    <s v="DISTRITO NACIONAL"/>
    <s v="SANTO DOMINGO DE GUZMÁN"/>
    <n v="155"/>
    <s v="LA CIENAGA"/>
    <n v="815"/>
    <s v="LA CIENAGA"/>
    <x v="0"/>
    <x v="0"/>
    <x v="0"/>
    <n v="1"/>
  </r>
  <r>
    <x v="1"/>
    <s v="DISTRITO NACIONAL"/>
    <s v="SANTO DOMINGO DE GUZMÁN"/>
    <n v="822"/>
    <s v="LA FE - CRISTO REY CAIPI T"/>
    <n v="111"/>
    <s v="LA FE - CRISTO REY"/>
    <x v="1"/>
    <x v="5"/>
    <x v="0"/>
    <n v="1"/>
  </r>
  <r>
    <x v="1"/>
    <s v="DISTRITO NACIONAL"/>
    <s v="SANTO DOMINGO DE GUZMÁN"/>
    <n v="64"/>
    <s v="LA ZURZA"/>
    <n v="341"/>
    <s v="MARÍA MONTEZ"/>
    <x v="0"/>
    <x v="0"/>
    <x v="1"/>
    <n v="1"/>
  </r>
  <r>
    <x v="1"/>
    <s v="DISTRITO NACIONAL"/>
    <s v="SANTO DOMINGO DE GUZMÁN"/>
    <n v="64"/>
    <s v="LA ZURZA"/>
    <n v="342"/>
    <s v="BRISAS DE LA ISABELA"/>
    <x v="0"/>
    <x v="0"/>
    <x v="0"/>
    <n v="16"/>
  </r>
  <r>
    <x v="1"/>
    <s v="DISTRITO NACIONAL"/>
    <s v="SANTO DOMINGO DE GUZMÁN"/>
    <n v="64"/>
    <s v="LA ZURZA"/>
    <n v="342"/>
    <s v="BRISAS DE LA ISABELA"/>
    <x v="0"/>
    <x v="0"/>
    <x v="1"/>
    <n v="16"/>
  </r>
  <r>
    <x v="1"/>
    <s v="DISTRITO NACIONAL"/>
    <s v="SANTO DOMINGO DE GUZMÁN"/>
    <n v="61"/>
    <s v="LOS GIRASOLES"/>
    <n v="195"/>
    <s v="LOS GIRASOLES 2"/>
    <x v="0"/>
    <x v="0"/>
    <x v="0"/>
    <n v="2"/>
  </r>
  <r>
    <x v="1"/>
    <s v="DISTRITO NACIONAL"/>
    <s v="SANTO DOMINGO DE GUZMÁN"/>
    <n v="61"/>
    <s v="LOS GIRASOLES"/>
    <n v="195"/>
    <s v="LOS GIRASOLES 2"/>
    <x v="0"/>
    <x v="0"/>
    <x v="1"/>
    <n v="4"/>
  </r>
  <r>
    <x v="1"/>
    <s v="DISTRITO NACIONAL"/>
    <s v="SANTO DOMINGO DE GUZMÁN"/>
    <n v="61"/>
    <s v="LOS GIRASOLES"/>
    <n v="333"/>
    <s v="LOS SOLARES"/>
    <x v="0"/>
    <x v="0"/>
    <x v="0"/>
    <n v="14"/>
  </r>
  <r>
    <x v="1"/>
    <s v="DISTRITO NACIONAL"/>
    <s v="SANTO DOMINGO DE GUZMÁN"/>
    <n v="61"/>
    <s v="LOS GIRASOLES"/>
    <n v="333"/>
    <s v="LOS SOLARES"/>
    <x v="0"/>
    <x v="0"/>
    <x v="1"/>
    <n v="17"/>
  </r>
  <r>
    <x v="1"/>
    <s v="DISTRITO NACIONAL"/>
    <s v="SANTO DOMINGO DE GUZMÁN"/>
    <n v="71"/>
    <s v="LOS GUANDULES"/>
    <n v="177"/>
    <s v="MEITA"/>
    <x v="0"/>
    <x v="0"/>
    <x v="0"/>
    <n v="12"/>
  </r>
  <r>
    <x v="1"/>
    <s v="DISTRITO NACIONAL"/>
    <s v="SANTO DOMINGO DE GUZMÁN"/>
    <n v="71"/>
    <s v="LOS GUANDULES"/>
    <n v="177"/>
    <s v="MEITA"/>
    <x v="0"/>
    <x v="0"/>
    <x v="1"/>
    <n v="11"/>
  </r>
  <r>
    <x v="1"/>
    <s v="DISTRITO NACIONAL"/>
    <s v="SANTO DOMINGO DE GUZMÁN"/>
    <n v="317"/>
    <s v="LOS PRADITOS"/>
    <n v="783"/>
    <s v="LOS PRADITOS"/>
    <x v="0"/>
    <x v="0"/>
    <x v="0"/>
    <n v="6"/>
  </r>
  <r>
    <x v="1"/>
    <s v="DISTRITO NACIONAL"/>
    <s v="SANTO DOMINGO DE GUZMÁN"/>
    <n v="317"/>
    <s v="LOS PRADITOS"/>
    <n v="783"/>
    <s v="LOS PRADITOS"/>
    <x v="0"/>
    <x v="0"/>
    <x v="1"/>
    <n v="8"/>
  </r>
  <r>
    <x v="1"/>
    <s v="DISTRITO NACIONAL"/>
    <s v="SANTO DOMINGO DE GUZMÁN"/>
    <n v="62"/>
    <s v="LOS RIOS 1"/>
    <n v="24"/>
    <s v="LOS RIOS"/>
    <x v="1"/>
    <x v="1"/>
    <x v="1"/>
    <n v="1"/>
  </r>
  <r>
    <x v="1"/>
    <s v="DISTRITO NACIONAL"/>
    <s v="SANTO DOMINGO DE GUZMÁN"/>
    <n v="62"/>
    <s v="LOS RIOS 1"/>
    <n v="335"/>
    <s v="SAN JOSE- RIO GRANDE"/>
    <x v="0"/>
    <x v="0"/>
    <x v="1"/>
    <n v="1"/>
  </r>
  <r>
    <x v="1"/>
    <s v="DISTRITO NACIONAL"/>
    <s v="SANTO DOMINGO DE GUZMÁN"/>
    <n v="315"/>
    <s v="MANGANAGUA"/>
    <n v="773"/>
    <s v="MANGANAGUA"/>
    <x v="0"/>
    <x v="0"/>
    <x v="0"/>
    <n v="1"/>
  </r>
  <r>
    <x v="1"/>
    <s v="DISTRITO NACIONAL"/>
    <s v="SANTO DOMINGO DE GUZMÁN"/>
    <n v="68"/>
    <s v="MARÍA AUXILIADORA"/>
    <n v="71"/>
    <s v="GUACHUPITA-CG"/>
    <x v="0"/>
    <x v="3"/>
    <x v="0"/>
    <n v="6"/>
  </r>
  <r>
    <x v="1"/>
    <s v="DISTRITO NACIONAL"/>
    <s v="SANTO DOMINGO DE GUZMÁN"/>
    <n v="68"/>
    <s v="MARÍA AUXILIADORA"/>
    <n v="71"/>
    <s v="GUACHUPITA-CG"/>
    <x v="0"/>
    <x v="3"/>
    <x v="1"/>
    <n v="1"/>
  </r>
  <r>
    <x v="1"/>
    <s v="DISTRITO NACIONAL"/>
    <s v="SANTO DOMINGO DE GUZMÁN"/>
    <n v="68"/>
    <s v="MARÍA AUXILIADORA"/>
    <n v="174"/>
    <s v="AGUA DULCE"/>
    <x v="0"/>
    <x v="0"/>
    <x v="0"/>
    <n v="1"/>
  </r>
  <r>
    <x v="1"/>
    <s v="DISTRITO NACIONAL"/>
    <s v="SANTO DOMINGO DE GUZMÁN"/>
    <n v="68"/>
    <s v="MARÍA AUXILIADORA"/>
    <n v="174"/>
    <s v="AGUA DULCE"/>
    <x v="0"/>
    <x v="0"/>
    <x v="1"/>
    <n v="1"/>
  </r>
  <r>
    <x v="1"/>
    <s v="DISTRITO NACIONAL"/>
    <s v="SANTO DOMINGO DE GUZMÁN"/>
    <n v="69"/>
    <s v="MEJORAMIENTO SOCIAL"/>
    <n v="1353"/>
    <s v="VILLA MARIA"/>
    <x v="0"/>
    <x v="0"/>
    <x v="0"/>
    <n v="1"/>
  </r>
  <r>
    <x v="1"/>
    <s v="DISTRITO NACIONAL"/>
    <s v="SANTO DOMINGO DE GUZMÁN"/>
    <n v="316"/>
    <s v="SAN MIGUEL/ENRIQUILLO"/>
    <n v="778"/>
    <s v="ENRIQUILLO"/>
    <x v="0"/>
    <x v="0"/>
    <x v="0"/>
    <n v="28"/>
  </r>
  <r>
    <x v="1"/>
    <s v="DISTRITO NACIONAL"/>
    <s v="SANTO DOMINGO DE GUZMÁN"/>
    <n v="316"/>
    <s v="SAN MIGUEL/ENRIQUILLO"/>
    <n v="778"/>
    <s v="ENRIQUILLO"/>
    <x v="0"/>
    <x v="0"/>
    <x v="1"/>
    <n v="22"/>
  </r>
  <r>
    <x v="1"/>
    <s v="DISTRITO NACIONAL"/>
    <s v="SANTO DOMINGO DE GUZMÁN"/>
    <n v="316"/>
    <s v="SAN MIGUEL/ENRIQUILLO"/>
    <n v="779"/>
    <s v="SAN MIGUEL"/>
    <x v="0"/>
    <x v="0"/>
    <x v="0"/>
    <n v="30"/>
  </r>
  <r>
    <x v="1"/>
    <s v="DISTRITO NACIONAL"/>
    <s v="SANTO DOMINGO DE GUZMÁN"/>
    <n v="316"/>
    <s v="SAN MIGUEL/ENRIQUILLO"/>
    <n v="779"/>
    <s v="SAN MIGUEL"/>
    <x v="0"/>
    <x v="0"/>
    <x v="1"/>
    <n v="35"/>
  </r>
  <r>
    <x v="1"/>
    <s v="DISTRITO NACIONAL"/>
    <s v="SANTO DOMINGO DE GUZMÁN"/>
    <n v="843"/>
    <s v="SAN VICENTE DE PAUL CAIPI T"/>
    <n v="119"/>
    <s v="SAN VICENTE DE PAUL"/>
    <x v="1"/>
    <x v="5"/>
    <x v="1"/>
    <n v="1"/>
  </r>
  <r>
    <x v="1"/>
    <s v="DISTRITO NACIONAL"/>
    <s v="SANTO DOMINGO DE GUZMÁN"/>
    <n v="67"/>
    <s v="SIMON BOLIVAR"/>
    <n v="1346"/>
    <s v="VILLA ELOISA"/>
    <x v="0"/>
    <x v="0"/>
    <x v="0"/>
    <n v="2"/>
  </r>
  <r>
    <x v="1"/>
    <s v="DISTRITO NACIONAL"/>
    <s v="SANTO DOMINGO DE GUZMÁN"/>
    <n v="67"/>
    <s v="SIMON BOLIVAR"/>
    <n v="1346"/>
    <s v="VILLA ELOISA"/>
    <x v="0"/>
    <x v="0"/>
    <x v="0"/>
    <n v="1"/>
  </r>
  <r>
    <x v="1"/>
    <s v="DISTRITO NACIONAL"/>
    <s v="SANTO DOMINGO DE GUZMÁN"/>
    <n v="67"/>
    <s v="SIMON BOLIVAR"/>
    <n v="1346"/>
    <s v="VILLA ELOISA"/>
    <x v="0"/>
    <x v="0"/>
    <x v="1"/>
    <n v="2"/>
  </r>
  <r>
    <x v="1"/>
    <s v="DISTRITO NACIONAL"/>
    <s v="SANTO DOMINGO DE GUZMÁN"/>
    <n v="70"/>
    <s v="VILLA FRANCISCA"/>
    <n v="1355"/>
    <s v="VILLA FRANCISCA"/>
    <x v="0"/>
    <x v="0"/>
    <x v="0"/>
    <n v="1"/>
  </r>
  <r>
    <x v="1"/>
    <s v="DISTRITO NACIONAL"/>
    <s v="SANTO DOMINGO DE GUZMÁN"/>
    <n v="65"/>
    <s v="VILLA JUANA"/>
    <n v="1335"/>
    <s v="VILLA JUANA"/>
    <x v="0"/>
    <x v="0"/>
    <x v="1"/>
    <n v="1"/>
  </r>
  <r>
    <x v="1"/>
    <s v="MONTE PLATA"/>
    <s v="BAYAGUANA"/>
    <n v="31"/>
    <s v="BAYAGUANA"/>
    <n v="702"/>
    <s v="LA MADAMA-LOS COQUITOS"/>
    <x v="0"/>
    <x v="0"/>
    <x v="2"/>
    <n v="1"/>
  </r>
  <r>
    <x v="1"/>
    <s v="MONTE PLATA"/>
    <s v="BAYAGUANA"/>
    <n v="31"/>
    <s v="BAYAGUANA"/>
    <n v="702"/>
    <s v="LA MADAMA-LOS COQUITOS"/>
    <x v="0"/>
    <x v="0"/>
    <x v="0"/>
    <n v="5"/>
  </r>
  <r>
    <x v="1"/>
    <s v="MONTE PLATA"/>
    <s v="BAYAGUANA"/>
    <n v="31"/>
    <s v="BAYAGUANA"/>
    <n v="702"/>
    <s v="LA MADAMA-LOS COQUITOS"/>
    <x v="0"/>
    <x v="0"/>
    <x v="1"/>
    <n v="10"/>
  </r>
  <r>
    <x v="1"/>
    <s v="MONTE PLATA"/>
    <s v="BAYAGUANA"/>
    <n v="31"/>
    <s v="BAYAGUANA"/>
    <n v="704"/>
    <s v="LA TORMENTA"/>
    <x v="0"/>
    <x v="3"/>
    <x v="0"/>
    <n v="96"/>
  </r>
  <r>
    <x v="1"/>
    <s v="MONTE PLATA"/>
    <s v="BAYAGUANA"/>
    <n v="31"/>
    <s v="BAYAGUANA"/>
    <n v="704"/>
    <s v="LA TORMENTA"/>
    <x v="0"/>
    <x v="3"/>
    <x v="1"/>
    <n v="72"/>
  </r>
  <r>
    <x v="1"/>
    <s v="MONTE PLATA"/>
    <s v="MONTE PLATA"/>
    <n v="605"/>
    <s v="EE PROYECTO BOYÁ/ASOCIACIÓN DE VOLUNTARIADO AMIGOS DEL PROYECTO ROBERTO ONLUS"/>
    <n v="605"/>
    <s v="PROYECTO BOYÁ/ASOCIACIÓN DE VOLUNTARIADO AMIGOS DEL PROYECTO ROBERTO ONLUS"/>
    <x v="0"/>
    <x v="4"/>
    <x v="0"/>
    <n v="73"/>
  </r>
  <r>
    <x v="1"/>
    <s v="MONTE PLATA"/>
    <s v="MONTE PLATA"/>
    <n v="605"/>
    <s v="EE PROYECTO BOYÁ/ASOCIACIÓN DE VOLUNTARIADO AMIGOS DEL PROYECTO ROBERTO ONLUS"/>
    <n v="605"/>
    <s v="PROYECTO BOYÁ/ASOCIACIÓN DE VOLUNTARIADO AMIGOS DEL PROYECTO ROBERTO ONLUS"/>
    <x v="0"/>
    <x v="4"/>
    <x v="1"/>
    <n v="67"/>
  </r>
  <r>
    <x v="1"/>
    <s v="MONTE PLATA"/>
    <s v="MONTE PLATA"/>
    <n v="350"/>
    <s v="Escuela Infantil Lluvia de Bendiciones"/>
    <n v="1637"/>
    <s v="ESCUELA INFANTIL LLUVIA DE BENDICIONES"/>
    <x v="0"/>
    <x v="4"/>
    <x v="0"/>
    <n v="2"/>
  </r>
  <r>
    <x v="1"/>
    <s v="MONTE PLATA"/>
    <s v="MONTE PLATA"/>
    <n v="350"/>
    <s v="Escuela Infantil Lluvia de Bendiciones"/>
    <n v="1637"/>
    <s v="ESCUELA INFANTIL LLUVIA DE BENDICIONES"/>
    <x v="0"/>
    <x v="4"/>
    <x v="1"/>
    <n v="1"/>
  </r>
  <r>
    <x v="1"/>
    <s v="MONTE PLATA"/>
    <s v="MONTE PLATA"/>
    <n v="19"/>
    <s v="MONTE PLATA"/>
    <n v="256"/>
    <s v="LA UNIDAD"/>
    <x v="0"/>
    <x v="0"/>
    <x v="0"/>
    <n v="1"/>
  </r>
  <r>
    <x v="1"/>
    <s v="MONTE PLATA"/>
    <s v="MONTE PLATA"/>
    <n v="19"/>
    <s v="MONTE PLATA"/>
    <n v="256"/>
    <s v="LA UNIDAD"/>
    <x v="0"/>
    <x v="0"/>
    <x v="1"/>
    <n v="3"/>
  </r>
  <r>
    <x v="1"/>
    <s v="MONTE PLATA"/>
    <s v="PERALVILLO"/>
    <n v="324"/>
    <s v="ESPERALVILLO"/>
    <n v="876"/>
    <s v="ESPERALVILLO"/>
    <x v="0"/>
    <x v="0"/>
    <x v="0"/>
    <n v="4"/>
  </r>
  <r>
    <x v="1"/>
    <s v="MONTE PLATA"/>
    <s v="PERALVILLO"/>
    <n v="324"/>
    <s v="ESPERALVILLO"/>
    <n v="876"/>
    <s v="ESPERALVILLO"/>
    <x v="0"/>
    <x v="0"/>
    <x v="1"/>
    <n v="14"/>
  </r>
  <r>
    <x v="1"/>
    <s v="MONTE PLATA"/>
    <s v="SABANA GRANDE DE BOYÁ"/>
    <n v="29"/>
    <s v="SABANA GRANDE DE BOYA"/>
    <n v="1183"/>
    <s v="BARRIO NUEVO"/>
    <x v="0"/>
    <x v="0"/>
    <x v="0"/>
    <n v="27"/>
  </r>
  <r>
    <x v="1"/>
    <s v="MONTE PLATA"/>
    <s v="SABANA GRANDE DE BOYÁ"/>
    <n v="29"/>
    <s v="SABANA GRANDE DE BOYA"/>
    <n v="1183"/>
    <s v="BARRIO NUEVO"/>
    <x v="0"/>
    <x v="0"/>
    <x v="1"/>
    <n v="33"/>
  </r>
  <r>
    <x v="1"/>
    <s v="MONTE PLATA"/>
    <s v="SABANA GRANDE DE BOYÁ"/>
    <n v="29"/>
    <s v="SABANA GRANDE DE BOYA"/>
    <n v="1184"/>
    <s v="LAS FLORES"/>
    <x v="0"/>
    <x v="0"/>
    <x v="0"/>
    <n v="14"/>
  </r>
  <r>
    <x v="1"/>
    <s v="MONTE PLATA"/>
    <s v="SABANA GRANDE DE BOYÁ"/>
    <n v="29"/>
    <s v="SABANA GRANDE DE BOYA"/>
    <n v="1184"/>
    <s v="LAS FLORES"/>
    <x v="0"/>
    <x v="0"/>
    <x v="1"/>
    <n v="13"/>
  </r>
  <r>
    <x v="1"/>
    <s v="SAN CRISTÓBAL"/>
    <s v="BAJOS DE HAINA"/>
    <n v="104"/>
    <s v="BAJOS DE HAINA - GRINGO"/>
    <n v="65"/>
    <s v="VILLA PENCA-CG"/>
    <x v="0"/>
    <x v="3"/>
    <x v="0"/>
    <n v="1"/>
  </r>
  <r>
    <x v="1"/>
    <s v="SAN CRISTÓBAL"/>
    <s v="BAJOS DE HAINA"/>
    <n v="104"/>
    <s v="BAJOS DE HAINA - GRINGO"/>
    <n v="65"/>
    <s v="VILLA PENCA-CG"/>
    <x v="0"/>
    <x v="3"/>
    <x v="1"/>
    <n v="1"/>
  </r>
  <r>
    <x v="1"/>
    <s v="SAN CRISTÓBAL"/>
    <s v="BAJOS DE HAINA"/>
    <n v="104"/>
    <s v="BAJOS DE HAINA - GRINGO"/>
    <n v="67"/>
    <s v="GRINGO-CG"/>
    <x v="0"/>
    <x v="3"/>
    <x v="0"/>
    <n v="7"/>
  </r>
  <r>
    <x v="1"/>
    <s v="SAN CRISTÓBAL"/>
    <s v="BAJOS DE HAINA"/>
    <n v="104"/>
    <s v="BAJOS DE HAINA - GRINGO"/>
    <n v="67"/>
    <s v="GRINGO-CG"/>
    <x v="0"/>
    <x v="3"/>
    <x v="1"/>
    <n v="16"/>
  </r>
  <r>
    <x v="1"/>
    <s v="SAN CRISTÓBAL"/>
    <s v="BAJOS DE HAINA"/>
    <n v="104"/>
    <s v="BAJOS DE HAINA - GRINGO"/>
    <n v="735"/>
    <s v="EL FRANBOYAN"/>
    <x v="0"/>
    <x v="0"/>
    <x v="1"/>
    <n v="2"/>
  </r>
  <r>
    <x v="1"/>
    <s v="SAN CRISTÓBAL"/>
    <s v="BAJOS DE HAINA"/>
    <n v="104"/>
    <s v="BAJOS DE HAINA - GRINGO"/>
    <n v="736"/>
    <s v="VIETNAM"/>
    <x v="0"/>
    <x v="0"/>
    <x v="0"/>
    <n v="2"/>
  </r>
  <r>
    <x v="1"/>
    <s v="SAN CRISTÓBAL"/>
    <s v="BAJOS DE HAINA"/>
    <n v="104"/>
    <s v="BAJOS DE HAINA - GRINGO"/>
    <n v="736"/>
    <s v="VIETNAM"/>
    <x v="0"/>
    <x v="0"/>
    <x v="0"/>
    <n v="1"/>
  </r>
  <r>
    <x v="1"/>
    <s v="SAN CRISTÓBAL"/>
    <s v="BAJOS DE HAINA"/>
    <n v="104"/>
    <s v="BAJOS DE HAINA - GRINGO"/>
    <n v="736"/>
    <s v="VIETNAM"/>
    <x v="0"/>
    <x v="0"/>
    <x v="1"/>
    <n v="3"/>
  </r>
  <r>
    <x v="1"/>
    <s v="SAN CRISTÓBAL"/>
    <s v="BAJOS DE HAINA"/>
    <n v="51"/>
    <s v="BARSEQUILLO-PIEDRA BLANCA"/>
    <n v="66"/>
    <s v="BROOKLIN-CG"/>
    <x v="0"/>
    <x v="3"/>
    <x v="0"/>
    <n v="6"/>
  </r>
  <r>
    <x v="1"/>
    <s v="SAN CRISTÓBAL"/>
    <s v="BAJOS DE HAINA"/>
    <n v="51"/>
    <s v="BARSEQUILLO-PIEDRA BLANCA"/>
    <n v="66"/>
    <s v="BROOKLIN-CG"/>
    <x v="0"/>
    <x v="3"/>
    <x v="1"/>
    <n v="11"/>
  </r>
  <r>
    <x v="1"/>
    <s v="SAN CRISTÓBAL"/>
    <s v="BAJOS DE HAINA"/>
    <n v="51"/>
    <s v="BARSEQUILLO-PIEDRA BLANCA"/>
    <n v="262"/>
    <s v="CARIBE-LOS COQUITOS"/>
    <x v="0"/>
    <x v="0"/>
    <x v="1"/>
    <n v="1"/>
  </r>
  <r>
    <x v="1"/>
    <s v="SAN CRISTÓBAL"/>
    <s v="BAJOS DE HAINA"/>
    <n v="51"/>
    <s v="BARSEQUILLO-PIEDRA BLANCA"/>
    <n v="317"/>
    <s v="VILLA LISA-ESMERALDA"/>
    <x v="0"/>
    <x v="0"/>
    <x v="0"/>
    <n v="1"/>
  </r>
  <r>
    <x v="1"/>
    <s v="SAN CRISTÓBAL"/>
    <s v="BAJOS DE HAINA"/>
    <n v="51"/>
    <s v="BARSEQUILLO-PIEDRA BLANCA"/>
    <n v="317"/>
    <s v="VILLA LISA-ESMERALDA"/>
    <x v="0"/>
    <x v="0"/>
    <x v="1"/>
    <n v="2"/>
  </r>
  <r>
    <x v="1"/>
    <s v="SAN CRISTÓBAL"/>
    <s v="BAJOS DE HAINA"/>
    <n v="119"/>
    <s v="LIBERTAD-MIRAMAR"/>
    <n v="319"/>
    <s v="SAN ANTONIO-DISTRITO"/>
    <x v="0"/>
    <x v="0"/>
    <x v="0"/>
    <n v="13"/>
  </r>
  <r>
    <x v="1"/>
    <s v="SAN CRISTÓBAL"/>
    <s v="BAJOS DE HAINA"/>
    <n v="119"/>
    <s v="LIBERTAD-MIRAMAR"/>
    <n v="319"/>
    <s v="SAN ANTONIO-DISTRITO"/>
    <x v="0"/>
    <x v="0"/>
    <x v="1"/>
    <n v="18"/>
  </r>
  <r>
    <x v="1"/>
    <s v="SAN CRISTÓBAL"/>
    <s v="BAJOS DE HAINA"/>
    <n v="119"/>
    <s v="LIBERTAD-MIRAMAR"/>
    <n v="320"/>
    <s v="LIBERTAD-MIRAMAR"/>
    <x v="0"/>
    <x v="0"/>
    <x v="0"/>
    <n v="24"/>
  </r>
  <r>
    <x v="1"/>
    <s v="SAN CRISTÓBAL"/>
    <s v="BAJOS DE HAINA"/>
    <n v="119"/>
    <s v="LIBERTAD-MIRAMAR"/>
    <n v="320"/>
    <s v="LIBERTAD-MIRAMAR"/>
    <x v="0"/>
    <x v="0"/>
    <x v="1"/>
    <n v="24"/>
  </r>
  <r>
    <x v="1"/>
    <s v="SAN CRISTÓBAL"/>
    <s v="BAJOS DE HAINA"/>
    <n v="119"/>
    <s v="LIBERTAD-MIRAMAR"/>
    <n v="389"/>
    <s v="EL CACIQUE-MAGDALENA"/>
    <x v="0"/>
    <x v="0"/>
    <x v="0"/>
    <n v="1"/>
  </r>
  <r>
    <x v="1"/>
    <s v="SAN CRISTÓBAL"/>
    <s v="CAMBITA GARABITOS"/>
    <n v="150"/>
    <s v="CAMBITA"/>
    <n v="961"/>
    <s v="CAMBITA"/>
    <x v="0"/>
    <x v="0"/>
    <x v="0"/>
    <n v="1"/>
  </r>
  <r>
    <x v="1"/>
    <s v="SAN CRISTÓBAL"/>
    <s v="SAN CRISTÓBAL"/>
    <n v="229"/>
    <s v="CANASTICA"/>
    <n v="1544"/>
    <s v="BUEN PASTOR - LA COQUERA"/>
    <x v="0"/>
    <x v="0"/>
    <x v="1"/>
    <n v="1"/>
  </r>
  <r>
    <x v="1"/>
    <s v="SAN CRISTÓBAL"/>
    <s v="SAN CRISTÓBAL"/>
    <n v="629"/>
    <s v="EE FUNDACIÓN PASOS DE VIDA FUNPAVI"/>
    <n v="629"/>
    <s v="FUNDACIÓN PASOS DE VIDA FUNPAVI"/>
    <x v="0"/>
    <x v="4"/>
    <x v="0"/>
    <n v="1"/>
  </r>
  <r>
    <x v="1"/>
    <s v="SAN CRISTÓBAL"/>
    <s v="SAN CRISTÓBAL"/>
    <n v="629"/>
    <s v="EE FUNDACIÓN PASOS DE VIDA FUNPAVI"/>
    <n v="629"/>
    <s v="FUNDACIÓN PASOS DE VIDA FUNPAVI"/>
    <x v="0"/>
    <x v="4"/>
    <x v="1"/>
    <n v="3"/>
  </r>
  <r>
    <x v="1"/>
    <s v="SAN CRISTÓBAL"/>
    <s v="SAN CRISTÓBAL"/>
    <n v="59"/>
    <s v="LOS MOLINA"/>
    <n v="4"/>
    <s v="LOS MOLINA"/>
    <x v="1"/>
    <x v="1"/>
    <x v="0"/>
    <n v="1"/>
  </r>
  <r>
    <x v="1"/>
    <s v="SAN CRISTÓBAL"/>
    <s v="SAN CRISTÓBAL"/>
    <n v="59"/>
    <s v="LOS MOLINA"/>
    <n v="4"/>
    <s v="LOS MOLINA"/>
    <x v="1"/>
    <x v="1"/>
    <x v="1"/>
    <n v="1"/>
  </r>
  <r>
    <x v="1"/>
    <s v="SAN CRISTÓBAL"/>
    <s v="SAN CRISTÓBAL"/>
    <n v="228"/>
    <s v="MADRE VIEJA DEL NORTE"/>
    <n v="803"/>
    <s v="CONCENTRACION"/>
    <x v="0"/>
    <x v="0"/>
    <x v="1"/>
    <n v="1"/>
  </r>
  <r>
    <x v="1"/>
    <s v="SAN CRISTÓBAL"/>
    <s v="SAN GREGORIO DE NIGUA"/>
    <n v="509"/>
    <s v="ESTANCIA INFANTIL SAN GREGORIO"/>
    <n v="1589"/>
    <s v="ESTANCIA INFANTIL SAN GREGORIO"/>
    <x v="1"/>
    <x v="2"/>
    <x v="0"/>
    <n v="6"/>
  </r>
  <r>
    <x v="1"/>
    <s v="SAN CRISTÓBAL"/>
    <s v="SAN GREGORIO DE NIGUA"/>
    <n v="509"/>
    <s v="ESTANCIA INFANTIL SAN GREGORIO"/>
    <n v="1589"/>
    <s v="ESTANCIA INFANTIL SAN GREGORIO"/>
    <x v="1"/>
    <x v="2"/>
    <x v="1"/>
    <n v="4"/>
  </r>
  <r>
    <x v="1"/>
    <s v="SAN CRISTÓBAL"/>
    <s v="VILLA ALTAGRACIA"/>
    <n v="233"/>
    <s v="VILLA ALTAGRACIA 2"/>
    <n v="1217"/>
    <s v="INVI"/>
    <x v="0"/>
    <x v="0"/>
    <x v="0"/>
    <n v="3"/>
  </r>
  <r>
    <x v="1"/>
    <s v="SAN CRISTÓBAL"/>
    <s v="VILLA ALTAGRACIA"/>
    <n v="233"/>
    <s v="VILLA ALTAGRACIA 2"/>
    <n v="1217"/>
    <s v="INVI"/>
    <x v="0"/>
    <x v="0"/>
    <x v="1"/>
    <n v="4"/>
  </r>
  <r>
    <x v="1"/>
    <s v="SANTO DOMINGO"/>
    <s v="BOCA CHICA"/>
    <n v="801"/>
    <s v="ANDRÉS BOCA CHICA CAIPI T"/>
    <n v="1561"/>
    <s v="VILLA GAUTIER"/>
    <x v="0"/>
    <x v="0"/>
    <x v="0"/>
    <n v="8"/>
  </r>
  <r>
    <x v="1"/>
    <s v="SANTO DOMINGO"/>
    <s v="BOCA CHICA"/>
    <n v="801"/>
    <s v="ANDRÉS BOCA CHICA CAIPI T"/>
    <n v="1561"/>
    <s v="VILLA GAUTIER"/>
    <x v="0"/>
    <x v="0"/>
    <x v="1"/>
    <n v="10"/>
  </r>
  <r>
    <x v="1"/>
    <s v="SANTO DOMINGO"/>
    <s v="BOCA CHICA"/>
    <n v="21"/>
    <s v="BRISAS DEL NORTE 1"/>
    <n v="30"/>
    <s v="BRISAS DEL NORTE"/>
    <x v="1"/>
    <x v="1"/>
    <x v="0"/>
    <n v="1"/>
  </r>
  <r>
    <x v="1"/>
    <s v="SANTO DOMINGO"/>
    <s v="BOCA CHICA"/>
    <n v="21"/>
    <s v="BRISAS DEL NORTE 1"/>
    <n v="30"/>
    <s v="BRISAS DEL NORTE"/>
    <x v="1"/>
    <x v="1"/>
    <x v="0"/>
    <n v="1"/>
  </r>
  <r>
    <x v="1"/>
    <s v="SANTO DOMINGO"/>
    <s v="BOCA CHICA"/>
    <n v="21"/>
    <s v="BRISAS DEL NORTE 1"/>
    <n v="30"/>
    <s v="BRISAS DEL NORTE"/>
    <x v="1"/>
    <x v="1"/>
    <x v="1"/>
    <n v="1"/>
  </r>
  <r>
    <x v="1"/>
    <s v="SANTO DOMINGO"/>
    <s v="BOCA CHICA"/>
    <n v="21"/>
    <s v="BRISAS DEL NORTE 1"/>
    <n v="210"/>
    <s v="INVI-CEA"/>
    <x v="0"/>
    <x v="0"/>
    <x v="0"/>
    <n v="11"/>
  </r>
  <r>
    <x v="1"/>
    <s v="SANTO DOMINGO"/>
    <s v="BOCA CHICA"/>
    <n v="21"/>
    <s v="BRISAS DEL NORTE 1"/>
    <n v="210"/>
    <s v="INVI-CEA"/>
    <x v="0"/>
    <x v="0"/>
    <x v="1"/>
    <n v="11"/>
  </r>
  <r>
    <x v="1"/>
    <s v="SANTO DOMINGO"/>
    <s v="BOCA CHICA"/>
    <n v="309"/>
    <s v="BRISAS DEL NORTE 2"/>
    <n v="48"/>
    <s v="LA ALTAGRACIA"/>
    <x v="0"/>
    <x v="0"/>
    <x v="0"/>
    <n v="1"/>
  </r>
  <r>
    <x v="1"/>
    <s v="SANTO DOMINGO"/>
    <s v="BOCA CHICA"/>
    <n v="309"/>
    <s v="BRISAS DEL NORTE 2"/>
    <n v="219"/>
    <s v="LOS TANQUESITOS"/>
    <x v="0"/>
    <x v="0"/>
    <x v="1"/>
    <n v="1"/>
  </r>
  <r>
    <x v="1"/>
    <s v="SANTO DOMINGO"/>
    <s v="LOS ALCARRIZOS"/>
    <n v="20"/>
    <s v="LA FE, LOS ALCARRIZOS"/>
    <n v="47"/>
    <s v="SAN LORENZO"/>
    <x v="0"/>
    <x v="0"/>
    <x v="1"/>
    <n v="1"/>
  </r>
  <r>
    <x v="1"/>
    <s v="SANTO DOMINGO"/>
    <s v="LOS ALCARRIZOS"/>
    <n v="174"/>
    <s v="LA UNIÓN"/>
    <n v="441"/>
    <s v="LA UNIÓN"/>
    <x v="1"/>
    <x v="1"/>
    <x v="0"/>
    <n v="2"/>
  </r>
  <r>
    <x v="1"/>
    <s v="SANTO DOMINGO"/>
    <s v="LOS ALCARRIZOS"/>
    <n v="108"/>
    <s v="REDENCION - PANTOJA"/>
    <n v="81"/>
    <s v="REDENCIÓN SEGUNDA"/>
    <x v="0"/>
    <x v="0"/>
    <x v="0"/>
    <n v="3"/>
  </r>
  <r>
    <x v="1"/>
    <s v="SANTO DOMINGO"/>
    <s v="LOS ALCARRIZOS"/>
    <n v="108"/>
    <s v="REDENCION - PANTOJA"/>
    <n v="204"/>
    <s v="REDENCION "/>
    <x v="1"/>
    <x v="1"/>
    <x v="1"/>
    <n v="2"/>
  </r>
  <r>
    <x v="1"/>
    <s v="SANTO DOMINGO"/>
    <s v="LOS ALCARRIZOS"/>
    <n v="108"/>
    <s v="REDENCION - PANTOJA"/>
    <n v="204"/>
    <s v="REDENCION "/>
    <x v="1"/>
    <x v="1"/>
    <x v="1"/>
    <n v="3"/>
  </r>
  <r>
    <x v="1"/>
    <s v="SANTO DOMINGO"/>
    <s v="SAN ANTONIO DE GUERRA"/>
    <n v="27"/>
    <s v="MUNICIPIO DE GUERRA"/>
    <n v="1175"/>
    <s v="SAN ANTONIO"/>
    <x v="0"/>
    <x v="0"/>
    <x v="0"/>
    <n v="7"/>
  </r>
  <r>
    <x v="1"/>
    <s v="SANTO DOMINGO"/>
    <s v="SAN ANTONIO DE GUERRA"/>
    <n v="27"/>
    <s v="MUNICIPIO DE GUERRA"/>
    <n v="1175"/>
    <s v="SAN ANTONIO"/>
    <x v="0"/>
    <x v="0"/>
    <x v="1"/>
    <n v="5"/>
  </r>
  <r>
    <x v="1"/>
    <s v="SANTO DOMINGO"/>
    <s v="SAN ANTONIO DE GUERRA"/>
    <n v="27"/>
    <s v="MUNICIPIO DE GUERRA"/>
    <n v="1176"/>
    <s v="LA PLUMA"/>
    <x v="0"/>
    <x v="0"/>
    <x v="0"/>
    <n v="13"/>
  </r>
  <r>
    <x v="1"/>
    <s v="SANTO DOMINGO"/>
    <s v="SAN ANTONIO DE GUERRA"/>
    <n v="27"/>
    <s v="MUNICIPIO DE GUERRA"/>
    <n v="1176"/>
    <s v="LA PLUMA"/>
    <x v="0"/>
    <x v="0"/>
    <x v="1"/>
    <n v="15"/>
  </r>
  <r>
    <x v="1"/>
    <s v="SANTO DOMINGO"/>
    <s v="SANTO DOMINGO ESTE"/>
    <n v="342"/>
    <s v="CIUDAD JUAN BOSCH"/>
    <n v="839"/>
    <s v="CIUDAD JUAN BOSCH I"/>
    <x v="1"/>
    <x v="1"/>
    <x v="0"/>
    <n v="1"/>
  </r>
  <r>
    <x v="1"/>
    <s v="SANTO DOMINGO"/>
    <s v="SANTO DOMINGO ESTE"/>
    <n v="342"/>
    <s v="CIUDAD JUAN BOSCH"/>
    <n v="839"/>
    <s v="CIUDAD JUAN BOSCH I"/>
    <x v="1"/>
    <x v="1"/>
    <x v="0"/>
    <n v="1"/>
  </r>
  <r>
    <x v="1"/>
    <s v="SANTO DOMINGO"/>
    <s v="SANTO DOMINGO ESTE"/>
    <n v="342"/>
    <s v="CIUDAD JUAN BOSCH"/>
    <n v="839"/>
    <s v="CIUDAD JUAN BOSCH I"/>
    <x v="1"/>
    <x v="1"/>
    <x v="1"/>
    <n v="1"/>
  </r>
  <r>
    <x v="1"/>
    <s v="SANTO DOMINGO"/>
    <s v="SANTO DOMINGO ESTE"/>
    <n v="342"/>
    <s v="CIUDAD JUAN BOSCH"/>
    <n v="839"/>
    <s v="CIUDAD JUAN BOSCH I"/>
    <x v="1"/>
    <x v="1"/>
    <x v="1"/>
    <n v="1"/>
  </r>
  <r>
    <x v="1"/>
    <s v="SANTO DOMINGO"/>
    <s v="SANTO DOMINGO ESTE"/>
    <n v="84"/>
    <s v="EL ALMIRANTE"/>
    <n v="5"/>
    <s v="EL ALMIRANTE"/>
    <x v="1"/>
    <x v="1"/>
    <x v="1"/>
    <n v="1"/>
  </r>
  <r>
    <x v="1"/>
    <s v="SANTO DOMINGO"/>
    <s v="SANTO DOMINGO ESTE"/>
    <n v="84"/>
    <s v="EL ALMIRANTE"/>
    <n v="348"/>
    <s v="MONSERRAT"/>
    <x v="0"/>
    <x v="0"/>
    <x v="0"/>
    <n v="2"/>
  </r>
  <r>
    <x v="1"/>
    <s v="SANTO DOMINGO"/>
    <s v="SANTO DOMINGO ESTE"/>
    <n v="84"/>
    <s v="EL ALMIRANTE"/>
    <n v="348"/>
    <s v="MONSERRAT"/>
    <x v="0"/>
    <x v="0"/>
    <x v="1"/>
    <n v="2"/>
  </r>
  <r>
    <x v="1"/>
    <s v="SANTO DOMINGO"/>
    <s v="SANTO DOMINGO ESTE"/>
    <n v="502"/>
    <s v="ESTANCIA INFANTIL INVIVIENDA"/>
    <n v="1582"/>
    <s v="ESTANCIA INFANTIL INVIVIENDA"/>
    <x v="1"/>
    <x v="2"/>
    <x v="1"/>
    <n v="1"/>
  </r>
  <r>
    <x v="1"/>
    <s v="SANTO DOMINGO"/>
    <s v="SANTO DOMINGO ESTE"/>
    <n v="503"/>
    <s v="ESTANCIA INFANTIL LA MILAGROSA"/>
    <n v="1583"/>
    <s v="ESTANCIA INFANTIL LA MILAGROSA"/>
    <x v="1"/>
    <x v="2"/>
    <x v="0"/>
    <n v="1"/>
  </r>
  <r>
    <x v="1"/>
    <s v="SANTO DOMINGO"/>
    <s v="SANTO DOMINGO ESTE"/>
    <n v="503"/>
    <s v="ESTANCIA INFANTIL LA MILAGROSA"/>
    <n v="1583"/>
    <s v="ESTANCIA INFANTIL LA MILAGROSA"/>
    <x v="1"/>
    <x v="2"/>
    <x v="1"/>
    <n v="1"/>
  </r>
  <r>
    <x v="1"/>
    <s v="SANTO DOMINGO"/>
    <s v="SANTO DOMINGO ESTE"/>
    <n v="815"/>
    <s v="HAINAMOSA CAIPI T"/>
    <n v="714"/>
    <s v="EL ALMIRANTE CAÑA"/>
    <x v="0"/>
    <x v="0"/>
    <x v="0"/>
    <n v="8"/>
  </r>
  <r>
    <x v="1"/>
    <s v="SANTO DOMINGO"/>
    <s v="SANTO DOMINGO ESTE"/>
    <n v="815"/>
    <s v="HAINAMOSA CAIPI T"/>
    <n v="714"/>
    <s v="EL ALMIRANTE CAÑA"/>
    <x v="0"/>
    <x v="0"/>
    <x v="1"/>
    <n v="3"/>
  </r>
  <r>
    <x v="1"/>
    <s v="SANTO DOMINGO"/>
    <s v="SANTO DOMINGO ESTE"/>
    <n v="188"/>
    <s v="ISABELITA"/>
    <n v="1395"/>
    <s v="LAS CARRERAS"/>
    <x v="0"/>
    <x v="0"/>
    <x v="1"/>
    <n v="1"/>
  </r>
  <r>
    <x v="1"/>
    <s v="SANTO DOMINGO"/>
    <s v="SANTO DOMINGO ESTE"/>
    <n v="176"/>
    <s v="LA TORONJA"/>
    <n v="713"/>
    <s v="LA TORONJA"/>
    <x v="0"/>
    <x v="0"/>
    <x v="0"/>
    <n v="2"/>
  </r>
  <r>
    <x v="1"/>
    <s v="SANTO DOMINGO"/>
    <s v="SANTO DOMINGO ESTE"/>
    <n v="176"/>
    <s v="LA TORONJA"/>
    <n v="713"/>
    <s v="LA TORONJA"/>
    <x v="0"/>
    <x v="0"/>
    <x v="1"/>
    <n v="6"/>
  </r>
  <r>
    <x v="1"/>
    <s v="SANTO DOMINGO"/>
    <s v="SANTO DOMINGO ESTE"/>
    <n v="191"/>
    <s v="LOS MINA 2"/>
    <n v="808"/>
    <s v="LUZ CELESTIAL"/>
    <x v="0"/>
    <x v="3"/>
    <x v="1"/>
    <n v="3"/>
  </r>
  <r>
    <x v="1"/>
    <s v="SANTO DOMINGO"/>
    <s v="SANTO DOMINGO ESTE"/>
    <n v="829"/>
    <s v="LOS MINA CAIPI T"/>
    <n v="807"/>
    <s v="LOS MINA CENTRO"/>
    <x v="0"/>
    <x v="0"/>
    <x v="0"/>
    <n v="7"/>
  </r>
  <r>
    <x v="1"/>
    <s v="SANTO DOMINGO"/>
    <s v="SANTO DOMINGO ESTE"/>
    <n v="829"/>
    <s v="LOS MINA CAIPI T"/>
    <n v="807"/>
    <s v="LOS MINA CENTRO"/>
    <x v="0"/>
    <x v="0"/>
    <x v="1"/>
    <n v="3"/>
  </r>
  <r>
    <x v="1"/>
    <s v="SANTO DOMINGO"/>
    <s v="SANTO DOMINGO ESTE"/>
    <n v="81"/>
    <s v="LOS MINA SUR"/>
    <n v="694"/>
    <s v="EL DIQUE"/>
    <x v="0"/>
    <x v="0"/>
    <x v="0"/>
    <n v="2"/>
  </r>
  <r>
    <x v="1"/>
    <s v="SANTO DOMINGO"/>
    <s v="SANTO DOMINGO ESTE"/>
    <n v="81"/>
    <s v="LOS MINA SUR"/>
    <n v="694"/>
    <s v="EL DIQUE"/>
    <x v="0"/>
    <x v="0"/>
    <x v="0"/>
    <n v="1"/>
  </r>
  <r>
    <x v="1"/>
    <s v="SANTO DOMINGO"/>
    <s v="SANTO DOMINGO ESTE"/>
    <n v="81"/>
    <s v="LOS MINA SUR"/>
    <n v="694"/>
    <s v="EL DIQUE"/>
    <x v="0"/>
    <x v="0"/>
    <x v="1"/>
    <n v="1"/>
  </r>
  <r>
    <x v="1"/>
    <s v="SANTO DOMINGO"/>
    <s v="SANTO DOMINGO ESTE"/>
    <n v="81"/>
    <s v="LOS MINA SUR"/>
    <n v="694"/>
    <s v="EL DIQUE"/>
    <x v="0"/>
    <x v="0"/>
    <x v="1"/>
    <n v="1"/>
  </r>
  <r>
    <x v="1"/>
    <s v="SANTO DOMINGO"/>
    <s v="SANTO DOMINGO ESTE"/>
    <n v="81"/>
    <s v="LOS MINA SUR"/>
    <n v="695"/>
    <s v="SAN LORENZO"/>
    <x v="0"/>
    <x v="0"/>
    <x v="0"/>
    <n v="45"/>
  </r>
  <r>
    <x v="1"/>
    <s v="SANTO DOMINGO"/>
    <s v="SANTO DOMINGO ESTE"/>
    <n v="81"/>
    <s v="LOS MINA SUR"/>
    <n v="695"/>
    <s v="SAN LORENZO"/>
    <x v="0"/>
    <x v="0"/>
    <x v="1"/>
    <n v="43"/>
  </r>
  <r>
    <x v="1"/>
    <s v="SANTO DOMINGO"/>
    <s v="SANTO DOMINGO ESTE"/>
    <n v="177"/>
    <s v="VILLA ESFUERZO"/>
    <n v="715"/>
    <s v="MENDOZA"/>
    <x v="0"/>
    <x v="0"/>
    <x v="0"/>
    <n v="17"/>
  </r>
  <r>
    <x v="1"/>
    <s v="SANTO DOMINGO"/>
    <s v="SANTO DOMINGO ESTE"/>
    <n v="177"/>
    <s v="VILLA ESFUERZO"/>
    <n v="715"/>
    <s v="MENDOZA"/>
    <x v="0"/>
    <x v="0"/>
    <x v="0"/>
    <n v="1"/>
  </r>
  <r>
    <x v="1"/>
    <s v="SANTO DOMINGO"/>
    <s v="SANTO DOMINGO ESTE"/>
    <n v="177"/>
    <s v="VILLA ESFUERZO"/>
    <n v="715"/>
    <s v="MENDOZA"/>
    <x v="0"/>
    <x v="0"/>
    <x v="1"/>
    <n v="11"/>
  </r>
  <r>
    <x v="1"/>
    <s v="SANTO DOMINGO"/>
    <s v="SANTO DOMINGO ESTE"/>
    <n v="177"/>
    <s v="VILLA ESFUERZO"/>
    <n v="1404"/>
    <s v="LA GRUA"/>
    <x v="0"/>
    <x v="0"/>
    <x v="0"/>
    <n v="8"/>
  </r>
  <r>
    <x v="1"/>
    <s v="SANTO DOMINGO"/>
    <s v="SANTO DOMINGO ESTE"/>
    <n v="177"/>
    <s v="VILLA ESFUERZO"/>
    <n v="1404"/>
    <s v="LA GRUA"/>
    <x v="0"/>
    <x v="0"/>
    <x v="1"/>
    <n v="5"/>
  </r>
  <r>
    <x v="1"/>
    <s v="SANTO DOMINGO"/>
    <s v="SANTO DOMINGO ESTE"/>
    <n v="86"/>
    <s v="VILLA LIBERACIÓN/EL TAMARINDO"/>
    <n v="583"/>
    <s v="EL PERLA"/>
    <x v="0"/>
    <x v="0"/>
    <x v="0"/>
    <n v="3"/>
  </r>
  <r>
    <x v="1"/>
    <s v="SANTO DOMINGO"/>
    <s v="SANTO DOMINGO ESTE"/>
    <n v="86"/>
    <s v="VILLA LIBERACIÓN/EL TAMARINDO"/>
    <n v="583"/>
    <s v="EL PERLA"/>
    <x v="0"/>
    <x v="0"/>
    <x v="0"/>
    <n v="1"/>
  </r>
  <r>
    <x v="1"/>
    <s v="SANTO DOMINGO"/>
    <s v="SANTO DOMINGO ESTE"/>
    <n v="86"/>
    <s v="VILLA LIBERACIÓN/EL TAMARINDO"/>
    <n v="583"/>
    <s v="EL PERLA"/>
    <x v="0"/>
    <x v="0"/>
    <x v="1"/>
    <n v="3"/>
  </r>
  <r>
    <x v="1"/>
    <s v="SANTO DOMINGO"/>
    <s v="SANTO DOMINGO ESTE"/>
    <n v="86"/>
    <s v="VILLA LIBERACIÓN/EL TAMARINDO"/>
    <n v="584"/>
    <s v="VILLA LIBERACION"/>
    <x v="0"/>
    <x v="0"/>
    <x v="0"/>
    <n v="1"/>
  </r>
  <r>
    <x v="1"/>
    <s v="SANTO DOMINGO"/>
    <s v="SANTO DOMINGO ESTE"/>
    <n v="86"/>
    <s v="VILLA LIBERACIÓN/EL TAMARINDO"/>
    <n v="584"/>
    <s v="VILLA LIBERACION"/>
    <x v="0"/>
    <x v="0"/>
    <x v="1"/>
    <n v="4"/>
  </r>
  <r>
    <x v="1"/>
    <s v="SANTO DOMINGO"/>
    <s v="SANTO DOMINGO ESTE"/>
    <n v="86"/>
    <s v="VILLA LIBERACIÓN/EL TAMARINDO"/>
    <n v="584"/>
    <s v="VILLA LIBERACION"/>
    <x v="0"/>
    <x v="0"/>
    <x v="1"/>
    <n v="1"/>
  </r>
  <r>
    <x v="1"/>
    <s v="SANTO DOMINGO"/>
    <s v="SANTO DOMINGO NORTE"/>
    <n v="208"/>
    <s v="CANAAN"/>
    <n v="589"/>
    <s v="CANAAN"/>
    <x v="0"/>
    <x v="0"/>
    <x v="0"/>
    <n v="1"/>
  </r>
  <r>
    <x v="1"/>
    <s v="SANTO DOMINGO"/>
    <s v="SANTO DOMINGO NORTE"/>
    <n v="208"/>
    <s v="CANAAN"/>
    <n v="589"/>
    <s v="CANAAN"/>
    <x v="0"/>
    <x v="0"/>
    <x v="1"/>
    <n v="1"/>
  </r>
  <r>
    <x v="1"/>
    <s v="SANTO DOMINGO"/>
    <s v="SANTO DOMINGO NORTE"/>
    <n v="208"/>
    <s v="CANAAN"/>
    <n v="589"/>
    <s v="CANAAN"/>
    <x v="0"/>
    <x v="0"/>
    <x v="1"/>
    <n v="1"/>
  </r>
  <r>
    <x v="1"/>
    <s v="SANTO DOMINGO"/>
    <s v="SANTO DOMINGO NORTE"/>
    <n v="92"/>
    <s v="EL CACHON"/>
    <n v="8"/>
    <s v="EL CACHON"/>
    <x v="1"/>
    <x v="1"/>
    <x v="1"/>
    <n v="2"/>
  </r>
  <r>
    <x v="1"/>
    <s v="SANTO DOMINGO"/>
    <s v="SANTO DOMINGO NORTE"/>
    <n v="92"/>
    <s v="EL CACHON"/>
    <n v="358"/>
    <s v="ELIO FRANCO"/>
    <x v="0"/>
    <x v="3"/>
    <x v="0"/>
    <n v="7"/>
  </r>
  <r>
    <x v="1"/>
    <s v="SANTO DOMINGO"/>
    <s v="SANTO DOMINGO NORTE"/>
    <n v="92"/>
    <s v="EL CACHON"/>
    <n v="358"/>
    <s v="ELIO FRANCO"/>
    <x v="0"/>
    <x v="3"/>
    <x v="1"/>
    <n v="3"/>
  </r>
  <r>
    <x v="1"/>
    <s v="SANTO DOMINGO"/>
    <s v="SANTO DOMINGO NORTE"/>
    <n v="92"/>
    <s v="EL CACHON"/>
    <n v="359"/>
    <s v="EL CRISTAL"/>
    <x v="0"/>
    <x v="0"/>
    <x v="0"/>
    <n v="12"/>
  </r>
  <r>
    <x v="1"/>
    <s v="SANTO DOMINGO"/>
    <s v="SANTO DOMINGO NORTE"/>
    <n v="92"/>
    <s v="EL CACHON"/>
    <n v="359"/>
    <s v="EL CRISTAL"/>
    <x v="0"/>
    <x v="0"/>
    <x v="1"/>
    <n v="12"/>
  </r>
  <r>
    <x v="1"/>
    <s v="SANTO DOMINGO"/>
    <s v="SANTO DOMINGO NORTE"/>
    <n v="501"/>
    <s v="ETANCIA INFANTIL GUARICANO"/>
    <n v="1581"/>
    <s v="ETANCIA INFANTIL GUARICANO"/>
    <x v="1"/>
    <x v="2"/>
    <x v="0"/>
    <n v="11"/>
  </r>
  <r>
    <x v="1"/>
    <s v="SANTO DOMINGO"/>
    <s v="SANTO DOMINGO NORTE"/>
    <n v="501"/>
    <s v="ETANCIA INFANTIL GUARICANO"/>
    <n v="1581"/>
    <s v="ETANCIA INFANTIL GUARICANO"/>
    <x v="1"/>
    <x v="2"/>
    <x v="1"/>
    <n v="2"/>
  </r>
  <r>
    <x v="1"/>
    <s v="SANTO DOMINGO"/>
    <s v="SANTO DOMINGO NORTE"/>
    <n v="197"/>
    <s v="LOS MULTIS"/>
    <n v="60"/>
    <s v="NUEVA ISABELA"/>
    <x v="0"/>
    <x v="0"/>
    <x v="0"/>
    <n v="1"/>
  </r>
  <r>
    <x v="1"/>
    <s v="SANTO DOMINGO"/>
    <s v="SANTO DOMINGO NORTE"/>
    <n v="197"/>
    <s v="LOS MULTIS"/>
    <n v="60"/>
    <s v="NUEVA ISABELA"/>
    <x v="0"/>
    <x v="0"/>
    <x v="1"/>
    <n v="1"/>
  </r>
  <r>
    <x v="1"/>
    <s v="SANTO DOMINGO"/>
    <s v="SANTO DOMINGO NORTE"/>
    <n v="197"/>
    <s v="LOS MULTIS"/>
    <n v="365"/>
    <s v="LOS MULTIS"/>
    <x v="0"/>
    <x v="0"/>
    <x v="0"/>
    <n v="2"/>
  </r>
  <r>
    <x v="1"/>
    <s v="SANTO DOMINGO"/>
    <s v="SANTO DOMINGO NORTE"/>
    <n v="197"/>
    <s v="LOS MULTIS"/>
    <n v="365"/>
    <s v="LOS MULTIS"/>
    <x v="0"/>
    <x v="0"/>
    <x v="1"/>
    <n v="1"/>
  </r>
  <r>
    <x v="1"/>
    <s v="SANTO DOMINGO"/>
    <s v="SANTO DOMINGO NORTE"/>
    <n v="97"/>
    <s v="LOS PALMARES"/>
    <n v="34"/>
    <s v="LOS PALMARES"/>
    <x v="1"/>
    <x v="1"/>
    <x v="1"/>
    <n v="2"/>
  </r>
  <r>
    <x v="1"/>
    <s v="SANTO DOMINGO"/>
    <s v="SANTO DOMINGO NORTE"/>
    <n v="97"/>
    <s v="LOS PALMARES"/>
    <n v="217"/>
    <s v="EL PALMAR"/>
    <x v="0"/>
    <x v="0"/>
    <x v="0"/>
    <n v="40"/>
  </r>
  <r>
    <x v="1"/>
    <s v="SANTO DOMINGO"/>
    <s v="SANTO DOMINGO NORTE"/>
    <n v="97"/>
    <s v="LOS PALMARES"/>
    <n v="217"/>
    <s v="EL PALMAR"/>
    <x v="0"/>
    <x v="0"/>
    <x v="1"/>
    <n v="43"/>
  </r>
  <r>
    <x v="1"/>
    <s v="SANTO DOMINGO"/>
    <s v="SANTO DOMINGO NORTE"/>
    <n v="97"/>
    <s v="LOS PALMARES"/>
    <n v="217"/>
    <s v="EL PALMAR"/>
    <x v="0"/>
    <x v="0"/>
    <x v="1"/>
    <n v="1"/>
  </r>
  <r>
    <x v="1"/>
    <s v="SANTO DOMINGO"/>
    <s v="SANTO DOMINGO NORTE"/>
    <n v="97"/>
    <s v="LOS PALMARES"/>
    <n v="218"/>
    <s v="BRISAS DE LOS PALMARES"/>
    <x v="0"/>
    <x v="0"/>
    <x v="1"/>
    <n v="1"/>
  </r>
  <r>
    <x v="1"/>
    <s v="SANTO DOMINGO"/>
    <s v="SANTO DOMINGO NORTE"/>
    <n v="97"/>
    <s v="LOS PALMARES"/>
    <n v="361"/>
    <s v="EL PROGRESO"/>
    <x v="0"/>
    <x v="0"/>
    <x v="1"/>
    <n v="2"/>
  </r>
  <r>
    <x v="1"/>
    <s v="SANTO DOMINGO"/>
    <s v="SANTO DOMINGO NORTE"/>
    <n v="97"/>
    <s v="LOS PALMARES"/>
    <n v="361"/>
    <s v="EL PROGRESO"/>
    <x v="0"/>
    <x v="0"/>
    <x v="1"/>
    <n v="1"/>
  </r>
  <r>
    <x v="1"/>
    <s v="SANTO DOMINGO"/>
    <s v="SANTO DOMINGO NORTE"/>
    <n v="97"/>
    <s v="LOS PALMARES"/>
    <n v="362"/>
    <s v="BARRIO NUEVO OESTE"/>
    <x v="0"/>
    <x v="0"/>
    <x v="0"/>
    <n v="1"/>
  </r>
  <r>
    <x v="1"/>
    <s v="SANTO DOMINGO"/>
    <s v="SANTO DOMINGO NORTE"/>
    <n v="97"/>
    <s v="LOS PALMARES"/>
    <n v="362"/>
    <s v="BARRIO NUEVO OESTE"/>
    <x v="0"/>
    <x v="0"/>
    <x v="1"/>
    <n v="1"/>
  </r>
  <r>
    <x v="1"/>
    <s v="SANTO DOMINGO"/>
    <s v="SANTO DOMINGO NORTE"/>
    <n v="97"/>
    <s v="LOS PALMARES"/>
    <n v="362"/>
    <s v="BARRIO NUEVO OESTE"/>
    <x v="0"/>
    <x v="0"/>
    <x v="1"/>
    <n v="3"/>
  </r>
  <r>
    <x v="1"/>
    <s v="SANTO DOMINGO"/>
    <s v="SANTO DOMINGO NORTE"/>
    <n v="831"/>
    <s v="LOS SOLDADITOS CAIPI T"/>
    <n v="1001"/>
    <s v="CACHIMAN"/>
    <x v="0"/>
    <x v="0"/>
    <x v="0"/>
    <n v="1"/>
  </r>
  <r>
    <x v="1"/>
    <s v="SANTO DOMINGO"/>
    <s v="SANTO DOMINGO NORTE"/>
    <n v="314"/>
    <s v="LOTES Y SERVICIOS / SABANA PERDIDA (T3)"/>
    <n v="768"/>
    <s v="LOTES Y SERVICIOS"/>
    <x v="0"/>
    <x v="0"/>
    <x v="0"/>
    <n v="8"/>
  </r>
  <r>
    <x v="1"/>
    <s v="SANTO DOMINGO"/>
    <s v="SANTO DOMINGO NORTE"/>
    <n v="314"/>
    <s v="LOTES Y SERVICIOS / SABANA PERDIDA (T3)"/>
    <n v="768"/>
    <s v="LOTES Y SERVICIOS"/>
    <x v="0"/>
    <x v="0"/>
    <x v="1"/>
    <n v="3"/>
  </r>
  <r>
    <x v="1"/>
    <s v="SANTO DOMINGO"/>
    <s v="SANTO DOMINGO NORTE"/>
    <n v="314"/>
    <s v="LOTES Y SERVICIOS / SABANA PERDIDA (T3)"/>
    <n v="769"/>
    <s v="BRISAS DEL ESTE"/>
    <x v="0"/>
    <x v="0"/>
    <x v="0"/>
    <n v="2"/>
  </r>
  <r>
    <x v="1"/>
    <s v="SANTO DOMINGO"/>
    <s v="SANTO DOMINGO NORTE"/>
    <n v="313"/>
    <s v="MAJAGUAL/SABANA PERDIDA (T4)"/>
    <n v="596"/>
    <s v="MAJAGUAL"/>
    <x v="0"/>
    <x v="0"/>
    <x v="0"/>
    <n v="31"/>
  </r>
  <r>
    <x v="1"/>
    <s v="SANTO DOMINGO"/>
    <s v="SANTO DOMINGO NORTE"/>
    <n v="313"/>
    <s v="MAJAGUAL/SABANA PERDIDA (T4)"/>
    <n v="596"/>
    <s v="MAJAGUAL"/>
    <x v="0"/>
    <x v="0"/>
    <x v="1"/>
    <n v="33"/>
  </r>
  <r>
    <x v="1"/>
    <s v="SANTO DOMINGO"/>
    <s v="SANTO DOMINGO NORTE"/>
    <n v="313"/>
    <s v="MAJAGUAL/SABANA PERDIDA (T4)"/>
    <n v="597"/>
    <s v="MILLONCITO-VILLA PENCA"/>
    <x v="0"/>
    <x v="0"/>
    <x v="0"/>
    <n v="11"/>
  </r>
  <r>
    <x v="1"/>
    <s v="SANTO DOMINGO"/>
    <s v="SANTO DOMINGO NORTE"/>
    <n v="313"/>
    <s v="MAJAGUAL/SABANA PERDIDA (T4)"/>
    <n v="597"/>
    <s v="MILLONCITO-VILLA PENCA"/>
    <x v="0"/>
    <x v="0"/>
    <x v="0"/>
    <n v="1"/>
  </r>
  <r>
    <x v="1"/>
    <s v="SANTO DOMINGO"/>
    <s v="SANTO DOMINGO NORTE"/>
    <n v="313"/>
    <s v="MAJAGUAL/SABANA PERDIDA (T4)"/>
    <n v="597"/>
    <s v="MILLONCITO-VILLA PENCA"/>
    <x v="0"/>
    <x v="0"/>
    <x v="1"/>
    <n v="8"/>
  </r>
  <r>
    <x v="1"/>
    <s v="SANTO DOMINGO"/>
    <s v="SANTO DOMINGO NORTE"/>
    <n v="838"/>
    <s v="SABANA PERDIDA I CAIPI T"/>
    <n v="770"/>
    <s v="SABANA CENTRO"/>
    <x v="0"/>
    <x v="0"/>
    <x v="0"/>
    <n v="41"/>
  </r>
  <r>
    <x v="1"/>
    <s v="SANTO DOMINGO"/>
    <s v="SANTO DOMINGO NORTE"/>
    <n v="838"/>
    <s v="SABANA PERDIDA I CAIPI T"/>
    <n v="770"/>
    <s v="SABANA CENTRO"/>
    <x v="0"/>
    <x v="0"/>
    <x v="1"/>
    <n v="49"/>
  </r>
  <r>
    <x v="1"/>
    <s v="SANTO DOMINGO"/>
    <s v="SANTO DOMINGO NORTE"/>
    <n v="839"/>
    <s v="SABANA PERDIDA II CAIPI T"/>
    <n v="1559"/>
    <s v="EL MANGUITO"/>
    <x v="0"/>
    <x v="0"/>
    <x v="0"/>
    <n v="11"/>
  </r>
  <r>
    <x v="1"/>
    <s v="SANTO DOMINGO"/>
    <s v="SANTO DOMINGO NORTE"/>
    <n v="839"/>
    <s v="SABANA PERDIDA II CAIPI T"/>
    <n v="1559"/>
    <s v="EL MANGUITO"/>
    <x v="0"/>
    <x v="0"/>
    <x v="1"/>
    <n v="4"/>
  </r>
  <r>
    <x v="1"/>
    <s v="SANTO DOMINGO"/>
    <s v="SANTO DOMINGO NORTE"/>
    <n v="312"/>
    <s v="VILLA MELLA/CAMPECHITO"/>
    <n v="591"/>
    <s v="CAMPECHITO"/>
    <x v="0"/>
    <x v="0"/>
    <x v="0"/>
    <n v="1"/>
  </r>
  <r>
    <x v="1"/>
    <s v="SANTO DOMINGO"/>
    <s v="SANTO DOMINGO OESTE"/>
    <n v="805"/>
    <s v="BATEY BIENVENIDO, MANOGUAYABO CAIPI T"/>
    <n v="277"/>
    <s v="PALAVE"/>
    <x v="0"/>
    <x v="3"/>
    <x v="0"/>
    <n v="57"/>
  </r>
  <r>
    <x v="1"/>
    <s v="SANTO DOMINGO"/>
    <s v="SANTO DOMINGO OESTE"/>
    <n v="805"/>
    <s v="BATEY BIENVENIDO, MANOGUAYABO CAIPI T"/>
    <n v="277"/>
    <s v="PALAVE"/>
    <x v="0"/>
    <x v="3"/>
    <x v="1"/>
    <n v="58"/>
  </r>
  <r>
    <x v="1"/>
    <s v="SANTO DOMINGO"/>
    <s v="SANTO DOMINGO OESTE"/>
    <n v="88"/>
    <s v="EL CAFÉ DE HERRERA"/>
    <n v="353"/>
    <s v="CAÑADA DE TUFI"/>
    <x v="0"/>
    <x v="0"/>
    <x v="0"/>
    <n v="48"/>
  </r>
  <r>
    <x v="1"/>
    <s v="SANTO DOMINGO"/>
    <s v="SANTO DOMINGO OESTE"/>
    <n v="88"/>
    <s v="EL CAFÉ DE HERRERA"/>
    <n v="353"/>
    <s v="CAÑADA DE TUFI"/>
    <x v="0"/>
    <x v="0"/>
    <x v="1"/>
    <n v="32"/>
  </r>
  <r>
    <x v="1"/>
    <s v="SANTO DOMINGO"/>
    <s v="SANTO DOMINGO OESTE"/>
    <n v="88"/>
    <s v="EL CAFÉ DE HERRERA"/>
    <n v="354"/>
    <s v="LA MINA"/>
    <x v="0"/>
    <x v="0"/>
    <x v="0"/>
    <n v="10"/>
  </r>
  <r>
    <x v="1"/>
    <s v="SANTO DOMINGO"/>
    <s v="SANTO DOMINGO OESTE"/>
    <n v="88"/>
    <s v="EL CAFÉ DE HERRERA"/>
    <n v="354"/>
    <s v="LA MINA"/>
    <x v="0"/>
    <x v="0"/>
    <x v="1"/>
    <n v="9"/>
  </r>
  <r>
    <x v="1"/>
    <s v="SANTO DOMINGO"/>
    <s v="SANTO DOMINGO OESTE"/>
    <n v="88"/>
    <s v="EL CAFÉ DE HERRERA"/>
    <n v="355"/>
    <s v="LOS SOLARES"/>
    <x v="0"/>
    <x v="0"/>
    <x v="0"/>
    <n v="2"/>
  </r>
  <r>
    <x v="1"/>
    <s v="SANTO DOMINGO"/>
    <s v="SANTO DOMINGO OESTE"/>
    <n v="88"/>
    <s v="EL CAFÉ DE HERRERA"/>
    <n v="355"/>
    <s v="LOS SOLARES"/>
    <x v="0"/>
    <x v="0"/>
    <x v="0"/>
    <n v="1"/>
  </r>
  <r>
    <x v="1"/>
    <s v="SANTO DOMINGO"/>
    <s v="SANTO DOMINGO OESTE"/>
    <n v="88"/>
    <s v="EL CAFÉ DE HERRERA"/>
    <n v="355"/>
    <s v="LOS SOLARES"/>
    <x v="0"/>
    <x v="0"/>
    <x v="1"/>
    <n v="6"/>
  </r>
  <r>
    <x v="1"/>
    <s v="SANTO DOMINGO"/>
    <s v="SANTO DOMINGO OESTE"/>
    <n v="88"/>
    <s v="EL CAFÉ DE HERRERA"/>
    <n v="355"/>
    <s v="LOS SOLARES"/>
    <x v="0"/>
    <x v="0"/>
    <x v="1"/>
    <n v="3"/>
  </r>
  <r>
    <x v="1"/>
    <s v="SANTO DOMINGO"/>
    <s v="SANTO DOMINGO OESTE"/>
    <n v="88"/>
    <s v="EL CAFÉ DE HERRERA"/>
    <n v="356"/>
    <s v="LOMA DEL CHIVO"/>
    <x v="0"/>
    <x v="0"/>
    <x v="0"/>
    <n v="1"/>
  </r>
  <r>
    <x v="1"/>
    <s v="SANTO DOMINGO"/>
    <s v="SANTO DOMINGO OESTE"/>
    <n v="88"/>
    <s v="EL CAFÉ DE HERRERA"/>
    <n v="356"/>
    <s v="LOMA DEL CHIVO"/>
    <x v="0"/>
    <x v="0"/>
    <x v="1"/>
    <n v="1"/>
  </r>
  <r>
    <x v="1"/>
    <s v="SANTO DOMINGO"/>
    <s v="SANTO DOMINGO OESTE"/>
    <n v="89"/>
    <s v="EL LIBERTADOR DE HERRERA"/>
    <n v="213"/>
    <s v="LOS CORONEL"/>
    <x v="0"/>
    <x v="0"/>
    <x v="0"/>
    <n v="1"/>
  </r>
  <r>
    <x v="1"/>
    <s v="SANTO DOMINGO"/>
    <s v="SANTO DOMINGO OESTE"/>
    <n v="89"/>
    <s v="EL LIBERTADOR DE HERRERA"/>
    <n v="213"/>
    <s v="LOS CORONEL"/>
    <x v="0"/>
    <x v="0"/>
    <x v="1"/>
    <n v="1"/>
  </r>
  <r>
    <x v="1"/>
    <s v="SANTO DOMINGO"/>
    <s v="SANTO DOMINGO OESTE"/>
    <n v="89"/>
    <s v="EL LIBERTADOR DE HERRERA"/>
    <n v="213"/>
    <s v="LOS CORONEL"/>
    <x v="0"/>
    <x v="0"/>
    <x v="1"/>
    <n v="1"/>
  </r>
  <r>
    <x v="1"/>
    <s v="SANTO DOMINGO"/>
    <s v="SANTO DOMINGO OESTE"/>
    <n v="89"/>
    <s v="EL LIBERTADOR DE HERRERA"/>
    <n v="357"/>
    <s v="LIBERTADOR"/>
    <x v="0"/>
    <x v="0"/>
    <x v="0"/>
    <n v="10"/>
  </r>
  <r>
    <x v="1"/>
    <s v="SANTO DOMINGO"/>
    <s v="SANTO DOMINGO OESTE"/>
    <n v="89"/>
    <s v="EL LIBERTADOR DE HERRERA"/>
    <n v="357"/>
    <s v="LIBERTADOR"/>
    <x v="0"/>
    <x v="0"/>
    <x v="1"/>
    <n v="5"/>
  </r>
  <r>
    <x v="1"/>
    <s v="SANTO DOMINGO"/>
    <s v="SANTO DOMINGO OESTE"/>
    <n v="500"/>
    <s v="ESTANCIA INFANTIL EL CAFÉ DE HERRERA"/>
    <n v="1580"/>
    <s v="ESTANCIA INFANTIL EL CAFE DE HERRERA"/>
    <x v="1"/>
    <x v="2"/>
    <x v="0"/>
    <n v="1"/>
  </r>
  <r>
    <x v="1"/>
    <s v="SANTO DOMINGO"/>
    <s v="SANTO DOMINGO OESTE"/>
    <n v="215"/>
    <s v="HERRERA-ENGOMBE "/>
    <n v="1515"/>
    <s v="ENGOMBE"/>
    <x v="0"/>
    <x v="3"/>
    <x v="0"/>
    <n v="12"/>
  </r>
  <r>
    <x v="1"/>
    <s v="SANTO DOMINGO"/>
    <s v="SANTO DOMINGO OESTE"/>
    <n v="215"/>
    <s v="HERRERA-ENGOMBE "/>
    <n v="1515"/>
    <s v="ENGOMBE"/>
    <x v="0"/>
    <x v="3"/>
    <x v="1"/>
    <n v="9"/>
  </r>
  <r>
    <x v="2"/>
    <s v="DAJABÓN"/>
    <s v="DAJABÓN"/>
    <n v="684"/>
    <s v="EE CENTRO DE DESARROLLO Y SERVICIOS INTEGRAL MADRE LAURA (CDSMAL)"/>
    <n v="684"/>
    <s v="CENTRO DE DESARROLLO Y SERVICIOS INTEGRAL MADRE LAURA (CDSMAL)"/>
    <x v="0"/>
    <x v="4"/>
    <x v="0"/>
    <n v="1"/>
  </r>
  <r>
    <x v="2"/>
    <s v="DAJABÓN"/>
    <s v="DAJABÓN"/>
    <n v="684"/>
    <s v="EE CENTRO DE DESARROLLO Y SERVICIOS INTEGRAL MADRE LAURA (CDSMAL)"/>
    <n v="684"/>
    <s v="CENTRO DE DESARROLLO Y SERVICIOS INTEGRAL MADRE LAURA (CDSMAL)"/>
    <x v="0"/>
    <x v="4"/>
    <x v="1"/>
    <n v="1"/>
  </r>
  <r>
    <x v="2"/>
    <s v="DAJABÓN"/>
    <s v="PARTIDO"/>
    <n v="337"/>
    <s v="PARTIDO"/>
    <n v="931"/>
    <s v="PARTIDO"/>
    <x v="0"/>
    <x v="0"/>
    <x v="0"/>
    <n v="27"/>
  </r>
  <r>
    <x v="2"/>
    <s v="DAJABÓN"/>
    <s v="PARTIDO"/>
    <n v="337"/>
    <s v="PARTIDO"/>
    <n v="931"/>
    <s v="PARTIDO"/>
    <x v="0"/>
    <x v="0"/>
    <x v="1"/>
    <n v="25"/>
  </r>
  <r>
    <x v="2"/>
    <s v="LA VEGA"/>
    <s v="CONSTANZA"/>
    <n v="6"/>
    <s v="CONSTANZA"/>
    <n v="1083"/>
    <s v="ARROYO ARRIBA"/>
    <x v="0"/>
    <x v="0"/>
    <x v="0"/>
    <n v="67"/>
  </r>
  <r>
    <x v="2"/>
    <s v="LA VEGA"/>
    <s v="CONSTANZA"/>
    <n v="6"/>
    <s v="CONSTANZA"/>
    <n v="1083"/>
    <s v="ARROYO ARRIBA"/>
    <x v="0"/>
    <x v="0"/>
    <x v="1"/>
    <n v="72"/>
  </r>
  <r>
    <x v="2"/>
    <s v="LA VEGA"/>
    <s v="CONSTANZA"/>
    <n v="6"/>
    <s v="CONSTANZA"/>
    <n v="1084"/>
    <s v="EL CERCADO"/>
    <x v="0"/>
    <x v="0"/>
    <x v="0"/>
    <n v="31"/>
  </r>
  <r>
    <x v="2"/>
    <s v="LA VEGA"/>
    <s v="CONSTANZA"/>
    <n v="6"/>
    <s v="CONSTANZA"/>
    <n v="1084"/>
    <s v="EL CERCADO"/>
    <x v="0"/>
    <x v="0"/>
    <x v="1"/>
    <n v="32"/>
  </r>
  <r>
    <x v="2"/>
    <s v="LA VEGA"/>
    <s v="JARABACOA"/>
    <n v="7"/>
    <s v="JARABACOA"/>
    <n v="1087"/>
    <s v="BALAGUER"/>
    <x v="0"/>
    <x v="0"/>
    <x v="0"/>
    <n v="9"/>
  </r>
  <r>
    <x v="2"/>
    <s v="LA VEGA"/>
    <s v="JARABACOA"/>
    <n v="7"/>
    <s v="JARABACOA"/>
    <n v="1087"/>
    <s v="BALAGUER"/>
    <x v="0"/>
    <x v="0"/>
    <x v="1"/>
    <n v="10"/>
  </r>
  <r>
    <x v="2"/>
    <s v="LA VEGA"/>
    <s v="LA VEGA"/>
    <n v="825"/>
    <s v="LA VEGA II CAIPI T"/>
    <n v="1000"/>
    <s v="SAN MARTIN"/>
    <x v="0"/>
    <x v="0"/>
    <x v="0"/>
    <n v="3"/>
  </r>
  <r>
    <x v="2"/>
    <s v="LA VEGA"/>
    <s v="LA VEGA"/>
    <n v="118"/>
    <s v="LAS CARMELITAS"/>
    <n v="304"/>
    <s v="VILLA HOLYWOOD"/>
    <x v="0"/>
    <x v="0"/>
    <x v="1"/>
    <n v="1"/>
  </r>
  <r>
    <x v="2"/>
    <s v="LA VEGA"/>
    <s v="LA VEGA"/>
    <n v="118"/>
    <s v="LAS CARMELITAS"/>
    <n v="305"/>
    <s v="LA CARMELITA"/>
    <x v="0"/>
    <x v="0"/>
    <x v="1"/>
    <n v="1"/>
  </r>
  <r>
    <x v="2"/>
    <s v="PUERTO PLATA"/>
    <s v="PUERTO PLATA"/>
    <n v="275"/>
    <s v="ALTOS DE CHAVON"/>
    <n v="766"/>
    <s v="ALTOS DE CHAVON"/>
    <x v="0"/>
    <x v="0"/>
    <x v="0"/>
    <n v="2"/>
  </r>
  <r>
    <x v="2"/>
    <s v="PUERTO PLATA"/>
    <s v="PUERTO PLATA"/>
    <n v="275"/>
    <s v="ALTOS DE CHAVON"/>
    <n v="766"/>
    <s v="ALTOS DE CHAVON"/>
    <x v="0"/>
    <x v="0"/>
    <x v="1"/>
    <n v="1"/>
  </r>
  <r>
    <x v="2"/>
    <s v="PUERTO PLATA"/>
    <s v="PUERTO PLATA"/>
    <n v="273"/>
    <s v="EL AVISPERO"/>
    <n v="1271"/>
    <s v="EL AVISPERO"/>
    <x v="0"/>
    <x v="0"/>
    <x v="0"/>
    <n v="15"/>
  </r>
  <r>
    <x v="2"/>
    <s v="PUERTO PLATA"/>
    <s v="PUERTO PLATA"/>
    <n v="273"/>
    <s v="EL AVISPERO"/>
    <n v="1271"/>
    <s v="EL AVISPERO"/>
    <x v="0"/>
    <x v="0"/>
    <x v="1"/>
    <n v="7"/>
  </r>
  <r>
    <x v="2"/>
    <s v="PUERTO PLATA"/>
    <s v="SOSÚA"/>
    <n v="10"/>
    <s v="LA UNIÓN"/>
    <n v="545"/>
    <s v="LA UNIÓN"/>
    <x v="1"/>
    <x v="1"/>
    <x v="0"/>
    <n v="12"/>
  </r>
  <r>
    <x v="2"/>
    <s v="PUERTO PLATA"/>
    <s v="SOSÚA"/>
    <n v="10"/>
    <s v="LA UNIÓN"/>
    <n v="545"/>
    <s v="LA UNIÓN"/>
    <x v="1"/>
    <x v="1"/>
    <x v="1"/>
    <n v="9"/>
  </r>
  <r>
    <x v="2"/>
    <s v="PUERTO PLATA"/>
    <s v="SOSÚA"/>
    <n v="10"/>
    <s v="LA UNIÓN"/>
    <n v="720"/>
    <s v="LA UNIÓN"/>
    <x v="0"/>
    <x v="0"/>
    <x v="0"/>
    <n v="12"/>
  </r>
  <r>
    <x v="2"/>
    <s v="PUERTO PLATA"/>
    <s v="SOSÚA"/>
    <n v="10"/>
    <s v="LA UNIÓN"/>
    <n v="720"/>
    <s v="LA UNIÓN"/>
    <x v="0"/>
    <x v="0"/>
    <x v="1"/>
    <n v="16"/>
  </r>
  <r>
    <x v="2"/>
    <s v="SANTIAGO"/>
    <s v="BISONÓ (NAVARRETE)"/>
    <n v="15"/>
    <s v="27 DE FEBRERO"/>
    <n v="80"/>
    <s v="SANTA LUCIA"/>
    <x v="0"/>
    <x v="0"/>
    <x v="0"/>
    <n v="1"/>
  </r>
  <r>
    <x v="2"/>
    <s v="SANTIAGO"/>
    <s v="SANTIAGO"/>
    <n v="111"/>
    <s v="CIENFUEGO "/>
    <n v="154"/>
    <s v="LA UNIÓN"/>
    <x v="0"/>
    <x v="0"/>
    <x v="0"/>
    <n v="11"/>
  </r>
  <r>
    <x v="2"/>
    <s v="SANTIAGO"/>
    <s v="SANTIAGO"/>
    <n v="111"/>
    <s v="CIENFUEGO "/>
    <n v="154"/>
    <s v="LA UNIÓN"/>
    <x v="0"/>
    <x v="0"/>
    <x v="1"/>
    <n v="13"/>
  </r>
  <r>
    <x v="2"/>
    <s v="SANTIAGO"/>
    <s v="SANTIAGO"/>
    <n v="111"/>
    <s v="CIENFUEGO "/>
    <n v="154"/>
    <s v="LA UNIÓN"/>
    <x v="0"/>
    <x v="0"/>
    <x v="1"/>
    <n v="1"/>
  </r>
  <r>
    <x v="2"/>
    <s v="SANTIAGO"/>
    <s v="SANTIAGO"/>
    <n v="111"/>
    <s v="CIENFUEGO "/>
    <n v="529"/>
    <s v="MELLA 1"/>
    <x v="0"/>
    <x v="0"/>
    <x v="1"/>
    <n v="4"/>
  </r>
  <r>
    <x v="2"/>
    <s v="SANTIAGO"/>
    <s v="SANTIAGO"/>
    <n v="111"/>
    <s v="CIENFUEGO "/>
    <n v="529"/>
    <s v="MELLA 1"/>
    <x v="0"/>
    <x v="0"/>
    <x v="1"/>
    <n v="1"/>
  </r>
  <r>
    <x v="2"/>
    <s v="SANTIAGO"/>
    <s v="SANTIAGO"/>
    <n v="111"/>
    <s v="CIENFUEGO "/>
    <n v="541"/>
    <s v="ENSANCHE LIBERTAD"/>
    <x v="0"/>
    <x v="0"/>
    <x v="0"/>
    <n v="27"/>
  </r>
  <r>
    <x v="2"/>
    <s v="SANTIAGO"/>
    <s v="SANTIAGO"/>
    <n v="111"/>
    <s v="CIENFUEGO "/>
    <n v="541"/>
    <s v="ENSANCHE LIBERTAD"/>
    <x v="0"/>
    <x v="0"/>
    <x v="1"/>
    <n v="16"/>
  </r>
  <r>
    <x v="2"/>
    <s v="SANTIAGO"/>
    <s v="SANTIAGO"/>
    <n v="111"/>
    <s v="CIENFUEGO "/>
    <n v="551"/>
    <s v="MONTE RICO"/>
    <x v="1"/>
    <x v="1"/>
    <x v="0"/>
    <n v="3"/>
  </r>
  <r>
    <x v="2"/>
    <s v="SANTIAGO"/>
    <s v="SANTIAGO"/>
    <n v="111"/>
    <s v="CIENFUEGO "/>
    <n v="551"/>
    <s v="MONTE RICO"/>
    <x v="1"/>
    <x v="1"/>
    <x v="0"/>
    <n v="1"/>
  </r>
  <r>
    <x v="2"/>
    <s v="SANTIAGO"/>
    <s v="SANTIAGO"/>
    <n v="111"/>
    <s v="CIENFUEGO "/>
    <n v="551"/>
    <s v="MONTE RICO"/>
    <x v="1"/>
    <x v="1"/>
    <x v="1"/>
    <n v="1"/>
  </r>
  <r>
    <x v="2"/>
    <s v="SANTIAGO"/>
    <s v="SANTIAGO"/>
    <n v="77"/>
    <s v="CIRUELITO/CAMBOYA"/>
    <n v="561"/>
    <s v="FRANCISCO DEL ROSARIO SANCHEZ"/>
    <x v="1"/>
    <x v="1"/>
    <x v="1"/>
    <n v="1"/>
  </r>
  <r>
    <x v="2"/>
    <s v="SANTIAGO"/>
    <s v="SANTIAGO"/>
    <n v="112"/>
    <s v="ENSANCHE LA FE, CIENFUEGOS"/>
    <n v="78"/>
    <s v="SAN ANTONIO"/>
    <x v="0"/>
    <x v="0"/>
    <x v="0"/>
    <n v="1"/>
  </r>
  <r>
    <x v="2"/>
    <s v="SANTIAGO"/>
    <s v="SANTIAGO"/>
    <n v="112"/>
    <s v="ENSANCHE LA FE, CIENFUEGOS"/>
    <n v="78"/>
    <s v="SAN ANTONIO"/>
    <x v="0"/>
    <x v="0"/>
    <x v="1"/>
    <n v="3"/>
  </r>
  <r>
    <x v="2"/>
    <s v="SANTIAGO"/>
    <s v="SANTIAGO"/>
    <n v="112"/>
    <s v="ENSANCHE LA FE, CIENFUEGOS"/>
    <n v="394"/>
    <s v="SANTA LUCIA"/>
    <x v="0"/>
    <x v="0"/>
    <x v="0"/>
    <n v="2"/>
  </r>
  <r>
    <x v="2"/>
    <s v="SANTIAGO"/>
    <s v="SANTIAGO"/>
    <n v="74"/>
    <s v="ESPAILLAT-RAFEY"/>
    <n v="91"/>
    <s v="RAFEY-CG"/>
    <x v="0"/>
    <x v="3"/>
    <x v="0"/>
    <n v="42"/>
  </r>
  <r>
    <x v="2"/>
    <s v="SANTIAGO"/>
    <s v="SANTIAGO"/>
    <n v="74"/>
    <s v="ESPAILLAT-RAFEY"/>
    <n v="91"/>
    <s v="RAFEY-CG"/>
    <x v="0"/>
    <x v="3"/>
    <x v="0"/>
    <n v="2"/>
  </r>
  <r>
    <x v="2"/>
    <s v="SANTIAGO"/>
    <s v="SANTIAGO"/>
    <n v="74"/>
    <s v="ESPAILLAT-RAFEY"/>
    <n v="91"/>
    <s v="RAFEY-CG"/>
    <x v="0"/>
    <x v="3"/>
    <x v="1"/>
    <n v="88"/>
  </r>
  <r>
    <x v="2"/>
    <s v="SANTIAGO"/>
    <s v="SANTIAGO"/>
    <n v="74"/>
    <s v="ESPAILLAT-RAFEY"/>
    <n v="91"/>
    <s v="RAFEY-CG"/>
    <x v="0"/>
    <x v="3"/>
    <x v="1"/>
    <n v="4"/>
  </r>
  <r>
    <x v="2"/>
    <s v="SANTIAGO"/>
    <s v="SANTIAGO"/>
    <n v="74"/>
    <s v="ESPAILLAT-RAFEY"/>
    <n v="92"/>
    <s v="ENSANCHE ESPAILLAT-CG"/>
    <x v="0"/>
    <x v="3"/>
    <x v="0"/>
    <n v="22"/>
  </r>
  <r>
    <x v="2"/>
    <s v="SANTIAGO"/>
    <s v="SANTIAGO"/>
    <n v="74"/>
    <s v="ESPAILLAT-RAFEY"/>
    <n v="92"/>
    <s v="ENSANCHE ESPAILLAT-CG"/>
    <x v="0"/>
    <x v="3"/>
    <x v="0"/>
    <n v="7"/>
  </r>
  <r>
    <x v="2"/>
    <s v="SANTIAGO"/>
    <s v="SANTIAGO"/>
    <n v="74"/>
    <s v="ESPAILLAT-RAFEY"/>
    <n v="92"/>
    <s v="ENSANCHE ESPAILLAT-CG"/>
    <x v="0"/>
    <x v="3"/>
    <x v="1"/>
    <n v="31"/>
  </r>
  <r>
    <x v="2"/>
    <s v="SANTIAGO"/>
    <s v="SANTIAGO"/>
    <n v="74"/>
    <s v="ESPAILLAT-RAFEY"/>
    <n v="92"/>
    <s v="ENSANCHE ESPAILLAT-CG"/>
    <x v="0"/>
    <x v="3"/>
    <x v="1"/>
    <n v="10"/>
  </r>
  <r>
    <x v="2"/>
    <s v="SANTIAGO"/>
    <s v="SANTIAGO"/>
    <n v="73"/>
    <s v="INGENIO ARRIBA"/>
    <n v="28"/>
    <s v="INGENIO ARRIBA"/>
    <x v="1"/>
    <x v="1"/>
    <x v="1"/>
    <n v="1"/>
  </r>
  <r>
    <x v="2"/>
    <s v="SANTIAGO"/>
    <s v="SANTIAGO"/>
    <n v="73"/>
    <s v="INGENIO ARRIBA"/>
    <n v="58"/>
    <s v="LA GLORIA"/>
    <x v="0"/>
    <x v="0"/>
    <x v="0"/>
    <n v="17"/>
  </r>
  <r>
    <x v="2"/>
    <s v="SANTIAGO"/>
    <s v="SANTIAGO"/>
    <n v="73"/>
    <s v="INGENIO ARRIBA"/>
    <n v="58"/>
    <s v="LA GLORIA"/>
    <x v="0"/>
    <x v="0"/>
    <x v="1"/>
    <n v="23"/>
  </r>
  <r>
    <x v="2"/>
    <s v="SANTIAGO"/>
    <s v="SANTIAGO"/>
    <n v="73"/>
    <s v="INGENIO ARRIBA"/>
    <n v="155"/>
    <s v="EL INGENIO"/>
    <x v="0"/>
    <x v="0"/>
    <x v="0"/>
    <n v="24"/>
  </r>
  <r>
    <x v="2"/>
    <s v="SANTIAGO"/>
    <s v="SANTIAGO"/>
    <n v="73"/>
    <s v="INGENIO ARRIBA"/>
    <n v="155"/>
    <s v="EL INGENIO"/>
    <x v="0"/>
    <x v="0"/>
    <x v="1"/>
    <n v="39"/>
  </r>
  <r>
    <x v="2"/>
    <s v="SANTIAGO"/>
    <s v="SANTIAGO"/>
    <n v="76"/>
    <s v="LOS PLATANITOS"/>
    <n v="194"/>
    <s v="LOS CIRUELITOS"/>
    <x v="0"/>
    <x v="0"/>
    <x v="0"/>
    <n v="38"/>
  </r>
  <r>
    <x v="2"/>
    <s v="SANTIAGO"/>
    <s v="SANTIAGO"/>
    <n v="76"/>
    <s v="LOS PLATANITOS"/>
    <n v="194"/>
    <s v="LOS CIRUELITOS"/>
    <x v="0"/>
    <x v="0"/>
    <x v="0"/>
    <n v="2"/>
  </r>
  <r>
    <x v="2"/>
    <s v="SANTIAGO"/>
    <s v="SANTIAGO"/>
    <n v="76"/>
    <s v="LOS PLATANITOS"/>
    <n v="194"/>
    <s v="LOS CIRUELITOS"/>
    <x v="0"/>
    <x v="0"/>
    <x v="1"/>
    <n v="39"/>
  </r>
  <r>
    <x v="2"/>
    <s v="SANTIAGO"/>
    <s v="SANTIAGO"/>
    <n v="845"/>
    <s v="SANTIAGO I CAIPI T"/>
    <n v="759"/>
    <s v="PEKIN"/>
    <x v="0"/>
    <x v="0"/>
    <x v="0"/>
    <n v="1"/>
  </r>
  <r>
    <x v="2"/>
    <s v="SANTIAGO"/>
    <s v="SANTIAGO"/>
    <n v="845"/>
    <s v="SANTIAGO I CAIPI T"/>
    <n v="760"/>
    <s v="CRISTO REY"/>
    <x v="0"/>
    <x v="0"/>
    <x v="1"/>
    <n v="2"/>
  </r>
  <r>
    <x v="2"/>
    <s v="SANTIAGO"/>
    <s v="SANTIAGO"/>
    <n v="22"/>
    <s v="VILLA PROGRESO, HATO DEL YAQUE"/>
    <n v="88"/>
    <s v="LOS GUANDULES-CG"/>
    <x v="0"/>
    <x v="3"/>
    <x v="0"/>
    <n v="5"/>
  </r>
  <r>
    <x v="2"/>
    <s v="SANTIAGO"/>
    <s v="SANTIAGO"/>
    <n v="22"/>
    <s v="VILLA PROGRESO, HATO DEL YAQUE"/>
    <n v="88"/>
    <s v="LOS GUANDULES-CG"/>
    <x v="0"/>
    <x v="3"/>
    <x v="1"/>
    <n v="8"/>
  </r>
  <r>
    <x v="2"/>
    <s v="SANTIAGO"/>
    <s v="SANTIAGO"/>
    <n v="22"/>
    <s v="VILLA PROGRESO, HATO DEL YAQUE"/>
    <n v="89"/>
    <s v="LA MINA-CG"/>
    <x v="0"/>
    <x v="3"/>
    <x v="0"/>
    <n v="48"/>
  </r>
  <r>
    <x v="2"/>
    <s v="SANTIAGO"/>
    <s v="SANTIAGO"/>
    <n v="22"/>
    <s v="VILLA PROGRESO, HATO DEL YAQUE"/>
    <n v="89"/>
    <s v="LA MINA-CG"/>
    <x v="0"/>
    <x v="3"/>
    <x v="0"/>
    <n v="12"/>
  </r>
  <r>
    <x v="2"/>
    <s v="SANTIAGO"/>
    <s v="SANTIAGO"/>
    <n v="22"/>
    <s v="VILLA PROGRESO, HATO DEL YAQUE"/>
    <n v="89"/>
    <s v="LA MINA-CG"/>
    <x v="0"/>
    <x v="3"/>
    <x v="1"/>
    <n v="53"/>
  </r>
  <r>
    <x v="2"/>
    <s v="SANTIAGO"/>
    <s v="SANTIAGO"/>
    <n v="22"/>
    <s v="VILLA PROGRESO, HATO DEL YAQUE"/>
    <n v="89"/>
    <s v="LA MINA-CG"/>
    <x v="0"/>
    <x v="3"/>
    <x v="1"/>
    <n v="24"/>
  </r>
  <r>
    <x v="2"/>
    <s v="SANTIAGO"/>
    <s v="SANTIAGO"/>
    <n v="22"/>
    <s v="VILLA PROGRESO, HATO DEL YAQUE"/>
    <n v="97"/>
    <s v="LA PUYA-CG"/>
    <x v="0"/>
    <x v="3"/>
    <x v="1"/>
    <n v="1"/>
  </r>
  <r>
    <x v="2"/>
    <s v="SANTIAGO"/>
    <s v="SANTIAGO"/>
    <n v="75"/>
    <s v="YAGUITA DE PASTOR"/>
    <n v="98"/>
    <s v="YAGUITA DE PASTOR, ALTOS DE  DE ELIAS-CG"/>
    <x v="0"/>
    <x v="3"/>
    <x v="0"/>
    <n v="1"/>
  </r>
  <r>
    <x v="2"/>
    <s v="SANTIAGO"/>
    <s v="TAMBORIL"/>
    <n v="16"/>
    <s v="LOS POLANCO"/>
    <n v="100"/>
    <s v="LOS POLANCO-CG"/>
    <x v="0"/>
    <x v="3"/>
    <x v="0"/>
    <n v="1"/>
  </r>
  <r>
    <x v="2"/>
    <s v="SANTIAGO"/>
    <s v="TAMBORIL"/>
    <n v="16"/>
    <s v="LOS POLANCO"/>
    <n v="100"/>
    <s v="LOS POLANCO-CG"/>
    <x v="0"/>
    <x v="3"/>
    <x v="1"/>
    <n v="3"/>
  </r>
  <r>
    <x v="2"/>
    <s v="SANTIAGO"/>
    <s v="TAMBORIL"/>
    <n v="16"/>
    <s v="LOS POLANCO"/>
    <n v="248"/>
    <s v="GUAZUMAL ABAJO"/>
    <x v="1"/>
    <x v="1"/>
    <x v="1"/>
    <n v="2"/>
  </r>
  <r>
    <x v="2"/>
    <s v="SANTIAGO RODRÍGUEZ"/>
    <s v="SAN IGNACIO DE SABANETA"/>
    <n v="17"/>
    <s v="VILLA POLIN"/>
    <n v="251"/>
    <s v="MEJORAMIENTO SOCIAL"/>
    <x v="0"/>
    <x v="0"/>
    <x v="1"/>
    <n v="1"/>
  </r>
  <r>
    <x v="2"/>
    <s v="VALVERDE"/>
    <s v="ESPERANZA"/>
    <n v="302"/>
    <s v="ESPERANZA"/>
    <n v="1123"/>
    <s v="TITO CABRERA"/>
    <x v="0"/>
    <x v="0"/>
    <x v="0"/>
    <n v="4"/>
  </r>
  <r>
    <x v="2"/>
    <s v="VALVERDE"/>
    <s v="ESPERANZA"/>
    <n v="302"/>
    <s v="ESPERANZA"/>
    <n v="1123"/>
    <s v="TITO CABRERA"/>
    <x v="0"/>
    <x v="0"/>
    <x v="1"/>
    <n v="4"/>
  </r>
  <r>
    <x v="2"/>
    <s v="VALVERDE"/>
    <s v="ESPERANZA"/>
    <n v="302"/>
    <s v="ESPERANZA"/>
    <n v="1123"/>
    <s v="TITO CABRERA"/>
    <x v="0"/>
    <x v="0"/>
    <x v="1"/>
    <n v="1"/>
  </r>
  <r>
    <x v="2"/>
    <s v="VALVERDE"/>
    <s v="ESPERANZA"/>
    <n v="302"/>
    <s v="ESPERANZA"/>
    <n v="1124"/>
    <s v="BARRIO DUARTE"/>
    <x v="0"/>
    <x v="0"/>
    <x v="1"/>
    <n v="1"/>
  </r>
  <r>
    <x v="2"/>
    <s v="VALVERDE"/>
    <s v="ESPERANZA"/>
    <n v="18"/>
    <s v="LA ALTAGRACIA"/>
    <n v="27"/>
    <s v="LA ALTAGRACIA"/>
    <x v="1"/>
    <x v="1"/>
    <x v="0"/>
    <n v="1"/>
  </r>
  <r>
    <x v="2"/>
    <s v="VALVERDE"/>
    <s v="ESPERANZA"/>
    <n v="18"/>
    <s v="LA ALTAGRACIA"/>
    <n v="164"/>
    <s v="MARIA AUXILIADORA"/>
    <x v="0"/>
    <x v="0"/>
    <x v="0"/>
    <n v="26"/>
  </r>
  <r>
    <x v="2"/>
    <s v="VALVERDE"/>
    <s v="ESPERANZA"/>
    <n v="18"/>
    <s v="LA ALTAGRACIA"/>
    <n v="164"/>
    <s v="MARIA AUXILIADORA"/>
    <x v="0"/>
    <x v="0"/>
    <x v="1"/>
    <n v="25"/>
  </r>
  <r>
    <x v="2"/>
    <s v="VALVERDE"/>
    <s v="LAGUNA SALADA"/>
    <n v="318"/>
    <s v="LAGUNA SALADA"/>
    <n v="789"/>
    <s v="JAIBON"/>
    <x v="0"/>
    <x v="0"/>
    <x v="0"/>
    <n v="8"/>
  </r>
  <r>
    <x v="2"/>
    <s v="VALVERDE"/>
    <s v="LAGUNA SALADA"/>
    <n v="318"/>
    <s v="LAGUNA SALADA"/>
    <n v="789"/>
    <s v="JAIBON"/>
    <x v="0"/>
    <x v="0"/>
    <x v="1"/>
    <n v="9"/>
  </r>
  <r>
    <x v="3"/>
    <s v="DUARTE"/>
    <s v="SAN FRANCISCO DE MACORÍS"/>
    <n v="95"/>
    <s v="PUEBLO NUEVO"/>
    <n v="159"/>
    <s v="PUEBLO NUEVO"/>
    <x v="0"/>
    <x v="0"/>
    <x v="0"/>
    <n v="1"/>
  </r>
  <r>
    <x v="3"/>
    <s v="DUARTE"/>
    <s v="SAN FRANCISCO DE MACORÍS"/>
    <n v="95"/>
    <s v="PUEBLO NUEVO"/>
    <n v="159"/>
    <s v="PUEBLO NUEVO"/>
    <x v="0"/>
    <x v="0"/>
    <x v="1"/>
    <n v="1"/>
  </r>
  <r>
    <x v="3"/>
    <s v="DUARTE"/>
    <s v="SAN FRANCISCO DE MACORÍS"/>
    <n v="841"/>
    <s v="SAN FRANCISCO  CAIPI T"/>
    <n v="762"/>
    <s v="LOS GRULLONES"/>
    <x v="0"/>
    <x v="0"/>
    <x v="0"/>
    <n v="2"/>
  </r>
  <r>
    <x v="3"/>
    <s v="DUARTE"/>
    <s v="SAN FRANCISCO DE MACORÍS"/>
    <n v="841"/>
    <s v="SAN FRANCISCO  CAIPI T"/>
    <n v="762"/>
    <s v="LOS GRULLONES"/>
    <x v="0"/>
    <x v="0"/>
    <x v="1"/>
    <n v="4"/>
  </r>
  <r>
    <x v="3"/>
    <s v="DUARTE"/>
    <s v="SAN FRANCISCO DE MACORÍS"/>
    <n v="99"/>
    <s v="SAN MARTIN"/>
    <n v="375"/>
    <s v="LOS RIELES"/>
    <x v="0"/>
    <x v="0"/>
    <x v="1"/>
    <n v="1"/>
  </r>
  <r>
    <x v="3"/>
    <s v="DUARTE"/>
    <s v="SAN FRANCISCO DE MACORÍS"/>
    <n v="99"/>
    <s v="SAN MARTIN"/>
    <n v="376"/>
    <s v="SAN MARTIN"/>
    <x v="0"/>
    <x v="0"/>
    <x v="1"/>
    <n v="1"/>
  </r>
  <r>
    <x v="3"/>
    <s v="DUARTE"/>
    <s v="SAN FRANCISCO DE MACORÍS"/>
    <n v="99"/>
    <s v="SAN MARTIN"/>
    <n v="377"/>
    <s v="SANTA ANA"/>
    <x v="0"/>
    <x v="0"/>
    <x v="1"/>
    <n v="1"/>
  </r>
  <r>
    <x v="3"/>
    <s v="DUARTE"/>
    <s v="SAN FRANCISCO DE MACORÍS"/>
    <n v="56"/>
    <s v="VISTA AL VALLE"/>
    <n v="203"/>
    <s v="SALVADOR THEN Y THEN"/>
    <x v="0"/>
    <x v="0"/>
    <x v="1"/>
    <n v="1"/>
  </r>
  <r>
    <x v="3"/>
    <s v="ESPAILLAT"/>
    <s v="MOCA"/>
    <n v="44"/>
    <s v="LOS LOPEZ"/>
    <n v="53"/>
    <s v="LOS LOPEZ"/>
    <x v="0"/>
    <x v="0"/>
    <x v="0"/>
    <n v="1"/>
  </r>
  <r>
    <x v="3"/>
    <s v="ESPAILLAT"/>
    <s v="MOCA"/>
    <n v="44"/>
    <s v="LOS LOPEZ"/>
    <n v="53"/>
    <s v="LOS LOPEZ"/>
    <x v="0"/>
    <x v="0"/>
    <x v="1"/>
    <n v="2"/>
  </r>
  <r>
    <x v="3"/>
    <s v="HERMANAS MIRABAL"/>
    <s v="TENARES"/>
    <n v="934"/>
    <s v="TENARES"/>
    <n v="679"/>
    <s v="CENTRO COMUNITARIO PARA LA INFANCIA SAN ANTONIO"/>
    <x v="0"/>
    <x v="4"/>
    <x v="1"/>
    <n v="1"/>
  </r>
  <r>
    <x v="3"/>
    <s v="HERMANAS MIRABAL"/>
    <s v="TENARES"/>
    <n v="934"/>
    <s v="TENARES"/>
    <n v="682"/>
    <s v="CENTRO COMUNITARIO PARA LA INFANCIA DE EL COROZAL"/>
    <x v="0"/>
    <x v="4"/>
    <x v="1"/>
    <n v="1"/>
  </r>
  <r>
    <x v="3"/>
    <s v="HERMANAS MIRABAL"/>
    <s v="VILLA TAPIA"/>
    <n v="674"/>
    <s v="EE CENTRO COMUNITARIO PARA LA INFANCIA DEL COCO II"/>
    <n v="674"/>
    <s v="CENTRO COMUNITARIO PARA LA INFANCIA DEL COCO II"/>
    <x v="0"/>
    <x v="4"/>
    <x v="0"/>
    <n v="1"/>
  </r>
  <r>
    <x v="3"/>
    <s v="MARÍA TRINIDAD SÁNCHEZ"/>
    <s v="NAGUA"/>
    <n v="37"/>
    <s v="SAN JOSE DE VILLA"/>
    <n v="196"/>
    <s v="SAN JOSE DE VILLA"/>
    <x v="0"/>
    <x v="0"/>
    <x v="1"/>
    <n v="1"/>
  </r>
  <r>
    <x v="3"/>
    <s v="SAMANÁ"/>
    <s v="SÁNCHEZ"/>
    <n v="844"/>
    <s v="SÁNCHEZ CAIPI T"/>
    <n v="758"/>
    <s v="SANCHEZ"/>
    <x v="0"/>
    <x v="0"/>
    <x v="1"/>
    <n v="1"/>
  </r>
  <r>
    <x v="3"/>
    <s v="SANCHEZ RAMÍREZ"/>
    <s v="CEVICOS"/>
    <n v="810"/>
    <s v="CEVICOS CAIPI T"/>
    <n v="139"/>
    <s v="CEVICOS"/>
    <x v="1"/>
    <x v="5"/>
    <x v="1"/>
    <n v="1"/>
  </r>
  <r>
    <x v="4"/>
    <s v="AZUA"/>
    <s v="AZUA"/>
    <n v="802"/>
    <s v="AZUA CAIPI T"/>
    <n v="130"/>
    <s v="AZUA"/>
    <x v="1"/>
    <x v="5"/>
    <x v="0"/>
    <n v="1"/>
  </r>
  <r>
    <x v="4"/>
    <s v="AZUA"/>
    <s v="AZUA"/>
    <n v="802"/>
    <s v="AZUA CAIPI T"/>
    <n v="130"/>
    <s v="AZUA"/>
    <x v="1"/>
    <x v="5"/>
    <x v="1"/>
    <n v="1"/>
  </r>
  <r>
    <x v="4"/>
    <s v="AZUA"/>
    <s v="AZUA"/>
    <n v="802"/>
    <s v="AZUA CAIPI T"/>
    <n v="1571"/>
    <s v="COMITE GESTOR AMIAMA GOMEZ"/>
    <x v="0"/>
    <x v="4"/>
    <x v="0"/>
    <n v="31"/>
  </r>
  <r>
    <x v="4"/>
    <s v="AZUA"/>
    <s v="AZUA"/>
    <n v="802"/>
    <s v="AZUA CAIPI T"/>
    <n v="1571"/>
    <s v="COMITE GESTOR AMIAMA GOMEZ"/>
    <x v="0"/>
    <x v="4"/>
    <x v="1"/>
    <n v="22"/>
  </r>
  <r>
    <x v="4"/>
    <s v="AZUA"/>
    <s v="AZUA"/>
    <n v="660"/>
    <s v="EE COMITÉ GESTOR LOS JOVILLOS"/>
    <n v="660"/>
    <s v="COMITÉ GESTOR LOS JOVILLOS"/>
    <x v="0"/>
    <x v="4"/>
    <x v="0"/>
    <n v="45"/>
  </r>
  <r>
    <x v="4"/>
    <s v="AZUA"/>
    <s v="AZUA"/>
    <n v="660"/>
    <s v="EE COMITÉ GESTOR LOS JOVILLOS"/>
    <n v="660"/>
    <s v="COMITÉ GESTOR LOS JOVILLOS"/>
    <x v="0"/>
    <x v="4"/>
    <x v="1"/>
    <n v="25"/>
  </r>
  <r>
    <x v="4"/>
    <s v="AZUA"/>
    <s v="AZUA"/>
    <n v="669"/>
    <s v="EE COMITÉ GESTOR TABARA ARRIBA"/>
    <n v="669"/>
    <s v="COMITÉ GESTOR TABARA ARRIBA"/>
    <x v="0"/>
    <x v="4"/>
    <x v="0"/>
    <n v="34"/>
  </r>
  <r>
    <x v="4"/>
    <s v="AZUA"/>
    <s v="AZUA"/>
    <n v="669"/>
    <s v="EE COMITÉ GESTOR TABARA ARRIBA"/>
    <n v="669"/>
    <s v="COMITÉ GESTOR TABARA ARRIBA"/>
    <x v="0"/>
    <x v="4"/>
    <x v="1"/>
    <n v="37"/>
  </r>
  <r>
    <x v="4"/>
    <s v="AZUA"/>
    <s v="AZUA"/>
    <n v="42"/>
    <s v="LA BOMBITA"/>
    <n v="163"/>
    <s v="SAN MIGUEL-CG"/>
    <x v="0"/>
    <x v="3"/>
    <x v="0"/>
    <n v="1"/>
  </r>
  <r>
    <x v="4"/>
    <s v="AZUA"/>
    <s v="AZUA"/>
    <n v="42"/>
    <s v="LA BOMBITA"/>
    <n v="163"/>
    <s v="SAN MIGUEL-CG"/>
    <x v="0"/>
    <x v="3"/>
    <x v="1"/>
    <n v="1"/>
  </r>
  <r>
    <x v="4"/>
    <s v="AZUA"/>
    <s v="PERALTA"/>
    <n v="332"/>
    <s v="PERALTA"/>
    <n v="908"/>
    <s v="CENTRO DEL PUEBLO"/>
    <x v="0"/>
    <x v="0"/>
    <x v="1"/>
    <n v="1"/>
  </r>
  <r>
    <x v="4"/>
    <s v="AZUA"/>
    <s v="TÁBARA ARRIBA"/>
    <n v="641"/>
    <s v="EE COMITÉ GESTOR DE DESARROLLO DE SAJANOA"/>
    <n v="641"/>
    <s v="COMITÉ GESTOR DE DESARROLLO DE SAJANOA"/>
    <x v="0"/>
    <x v="4"/>
    <x v="0"/>
    <n v="13"/>
  </r>
  <r>
    <x v="4"/>
    <s v="AZUA"/>
    <s v="TÁBARA ARRIBA"/>
    <n v="641"/>
    <s v="EE COMITÉ GESTOR DE DESARROLLO DE SAJANOA"/>
    <n v="641"/>
    <s v="COMITÉ GESTOR DE DESARROLLO DE SAJANOA"/>
    <x v="0"/>
    <x v="4"/>
    <x v="1"/>
    <n v="17"/>
  </r>
  <r>
    <x v="4"/>
    <s v="AZUA"/>
    <s v="TÁBARA ARRIBA"/>
    <n v="638"/>
    <s v="EE COMITÉ GESTOR DE TABARA ABAJO"/>
    <n v="638"/>
    <s v="COMITÉ GESTOR DE TABARA ABAJO"/>
    <x v="0"/>
    <x v="4"/>
    <x v="0"/>
    <n v="29"/>
  </r>
  <r>
    <x v="4"/>
    <s v="AZUA"/>
    <s v="TÁBARA ARRIBA"/>
    <n v="638"/>
    <s v="EE COMITÉ GESTOR DE TABARA ABAJO"/>
    <n v="638"/>
    <s v="COMITÉ GESTOR DE TABARA ABAJO"/>
    <x v="0"/>
    <x v="4"/>
    <x v="1"/>
    <n v="46"/>
  </r>
  <r>
    <x v="4"/>
    <s v="AZUA"/>
    <s v="TÁBARA ARRIBA"/>
    <n v="637"/>
    <s v="EE COMITÉ GESTOR LAS GUANÁBANAS"/>
    <n v="637"/>
    <s v="COMITÉ GESTOR LAS GUANÁBANAS"/>
    <x v="0"/>
    <x v="4"/>
    <x v="0"/>
    <n v="20"/>
  </r>
  <r>
    <x v="4"/>
    <s v="AZUA"/>
    <s v="TÁBARA ARRIBA"/>
    <n v="637"/>
    <s v="EE COMITÉ GESTOR LAS GUANÁBANAS"/>
    <n v="637"/>
    <s v="COMITÉ GESTOR LAS GUANÁBANAS"/>
    <x v="0"/>
    <x v="4"/>
    <x v="1"/>
    <n v="31"/>
  </r>
  <r>
    <x v="4"/>
    <s v="BARAHONA"/>
    <s v="BARAHONA"/>
    <n v="43"/>
    <s v="JUAN PABLO DUARTE, VILLA CENTRAL"/>
    <n v="223"/>
    <s v="VILLA DEL MAR"/>
    <x v="0"/>
    <x v="0"/>
    <x v="0"/>
    <n v="2"/>
  </r>
  <r>
    <x v="4"/>
    <s v="BARAHONA"/>
    <s v="BARAHONA"/>
    <n v="43"/>
    <s v="JUAN PABLO DUARTE, VILLA CENTRAL"/>
    <n v="223"/>
    <s v="VILLA DEL MAR"/>
    <x v="0"/>
    <x v="0"/>
    <x v="1"/>
    <n v="5"/>
  </r>
  <r>
    <x v="4"/>
    <s v="BARAHONA"/>
    <s v="BARAHONA"/>
    <n v="43"/>
    <s v="JUAN PABLO DUARTE, VILLA CENTRAL"/>
    <n v="289"/>
    <s v="MARÍA MONTEZ"/>
    <x v="0"/>
    <x v="0"/>
    <x v="1"/>
    <n v="1"/>
  </r>
  <r>
    <x v="4"/>
    <s v="BARAHONA"/>
    <s v="CABRAL"/>
    <n v="806"/>
    <s v="CABRAL CAIPI T"/>
    <n v="133"/>
    <s v="CABRAL"/>
    <x v="1"/>
    <x v="5"/>
    <x v="0"/>
    <n v="1"/>
  </r>
  <r>
    <x v="4"/>
    <s v="BARAHONA"/>
    <s v="CABRAL"/>
    <n v="806"/>
    <s v="CABRAL CAIPI T"/>
    <n v="133"/>
    <s v="CABRAL"/>
    <x v="1"/>
    <x v="5"/>
    <x v="1"/>
    <n v="1"/>
  </r>
  <r>
    <x v="4"/>
    <s v="BARAHONA"/>
    <s v="CABRAL"/>
    <n v="806"/>
    <s v="CABRAL CAIPI T"/>
    <n v="751"/>
    <s v="PEÑUELA"/>
    <x v="0"/>
    <x v="0"/>
    <x v="0"/>
    <n v="13"/>
  </r>
  <r>
    <x v="4"/>
    <s v="BARAHONA"/>
    <s v="CABRAL"/>
    <n v="806"/>
    <s v="CABRAL CAIPI T"/>
    <n v="751"/>
    <s v="PEÑUELA"/>
    <x v="0"/>
    <x v="0"/>
    <x v="1"/>
    <n v="9"/>
  </r>
  <r>
    <x v="4"/>
    <s v="ELÍAS PIÑA"/>
    <s v="COMENDADOR"/>
    <n v="35"/>
    <s v="COMENDADOR"/>
    <n v="20"/>
    <s v="COMENDADOR"/>
    <x v="1"/>
    <x v="1"/>
    <x v="1"/>
    <n v="1"/>
  </r>
  <r>
    <x v="4"/>
    <s v="ELÍAS PIÑA"/>
    <s v="COMENDADOR"/>
    <n v="35"/>
    <s v="COMENDADOR"/>
    <n v="960"/>
    <s v="BANICA"/>
    <x v="0"/>
    <x v="0"/>
    <x v="0"/>
    <n v="2"/>
  </r>
  <r>
    <x v="4"/>
    <s v="ELÍAS PIÑA"/>
    <s v="COMENDADOR"/>
    <n v="35"/>
    <s v="COMENDADOR"/>
    <n v="960"/>
    <s v="BANICA"/>
    <x v="0"/>
    <x v="0"/>
    <x v="1"/>
    <n v="2"/>
  </r>
  <r>
    <x v="4"/>
    <s v="INDEPENDENCIA"/>
    <s v="LA DESCUBIERTA"/>
    <n v="326"/>
    <s v="LA DESCUBIERTA"/>
    <n v="884"/>
    <s v="EL GRANADERO"/>
    <x v="0"/>
    <x v="0"/>
    <x v="0"/>
    <n v="17"/>
  </r>
  <r>
    <x v="4"/>
    <s v="INDEPENDENCIA"/>
    <s v="LA DESCUBIERTA"/>
    <n v="326"/>
    <s v="LA DESCUBIERTA"/>
    <n v="884"/>
    <s v="EL GRANADERO"/>
    <x v="0"/>
    <x v="0"/>
    <x v="1"/>
    <n v="16"/>
  </r>
  <r>
    <x v="4"/>
    <s v="INDEPENDENCIA"/>
    <s v="LA DESCUBIERTA"/>
    <n v="326"/>
    <s v="LA DESCUBIERTA"/>
    <n v="885"/>
    <s v="MARIA AUXILIADORA"/>
    <x v="0"/>
    <x v="0"/>
    <x v="0"/>
    <n v="20"/>
  </r>
  <r>
    <x v="4"/>
    <s v="INDEPENDENCIA"/>
    <s v="LA DESCUBIERTA"/>
    <n v="326"/>
    <s v="LA DESCUBIERTA"/>
    <n v="885"/>
    <s v="MARIA AUXILIADORA"/>
    <x v="0"/>
    <x v="0"/>
    <x v="1"/>
    <n v="29"/>
  </r>
  <r>
    <x v="4"/>
    <s v="PERAVIA"/>
    <s v="BANÍ"/>
    <n v="47"/>
    <s v="LOS BARRANCONES"/>
    <n v="187"/>
    <s v="LOS BARRANCONES "/>
    <x v="0"/>
    <x v="0"/>
    <x v="0"/>
    <n v="1"/>
  </r>
  <r>
    <x v="4"/>
    <s v="PERAVIA"/>
    <s v="BANÍ"/>
    <n v="47"/>
    <s v="LOS BARRANCONES"/>
    <n v="308"/>
    <s v="EL MANI"/>
    <x v="0"/>
    <x v="0"/>
    <x v="0"/>
    <n v="2"/>
  </r>
  <r>
    <x v="4"/>
    <s v="PERAVIA"/>
    <s v="BANÍ"/>
    <n v="47"/>
    <s v="LOS BARRANCONES"/>
    <n v="308"/>
    <s v="EL MANI"/>
    <x v="0"/>
    <x v="0"/>
    <x v="0"/>
    <n v="2"/>
  </r>
  <r>
    <x v="4"/>
    <s v="PERAVIA"/>
    <s v="BANÍ"/>
    <n v="47"/>
    <s v="LOS BARRANCONES"/>
    <n v="308"/>
    <s v="EL MANI"/>
    <x v="0"/>
    <x v="0"/>
    <x v="1"/>
    <n v="1"/>
  </r>
  <r>
    <x v="4"/>
    <s v="PERAVIA"/>
    <s v="NIZAO"/>
    <n v="28"/>
    <s v="NIZAO"/>
    <n v="1179"/>
    <s v="NIZAO"/>
    <x v="0"/>
    <x v="0"/>
    <x v="0"/>
    <n v="3"/>
  </r>
  <r>
    <x v="4"/>
    <s v="PERAVIA"/>
    <s v="NIZAO"/>
    <n v="28"/>
    <s v="NIZAO"/>
    <n v="1179"/>
    <s v="NIZAO"/>
    <x v="0"/>
    <x v="0"/>
    <x v="1"/>
    <n v="3"/>
  </r>
  <r>
    <x v="4"/>
    <s v="PERAVIA"/>
    <s v="NIZAO"/>
    <n v="28"/>
    <s v="NIZAO"/>
    <n v="1180"/>
    <s v="DON GREGORIO"/>
    <x v="0"/>
    <x v="0"/>
    <x v="0"/>
    <n v="2"/>
  </r>
  <r>
    <x v="4"/>
    <s v="PERAVIA"/>
    <s v="NIZAO"/>
    <n v="28"/>
    <s v="NIZAO"/>
    <n v="1180"/>
    <s v="DON GREGORIO"/>
    <x v="0"/>
    <x v="0"/>
    <x v="1"/>
    <n v="3"/>
  </r>
  <r>
    <x v="4"/>
    <s v="SAN JOSÉ DE OCOA"/>
    <s v="SAN JOSÉ DE OCOA"/>
    <n v="41"/>
    <s v="LOS MAESTROS"/>
    <n v="42"/>
    <s v="LOS MAESTROS"/>
    <x v="1"/>
    <x v="1"/>
    <x v="1"/>
    <n v="1"/>
  </r>
  <r>
    <x v="4"/>
    <s v="SAN JOSÉ DE OCOA"/>
    <s v="SAN JOSÉ DE OCOA"/>
    <n v="41"/>
    <s v="LOS MAESTROS"/>
    <n v="280"/>
    <s v="PUEBLO ARRIBA"/>
    <x v="0"/>
    <x v="0"/>
    <x v="0"/>
    <n v="1"/>
  </r>
  <r>
    <x v="4"/>
    <s v="SAN JUAN"/>
    <s v="JUAN DE HERRERA"/>
    <n v="204"/>
    <s v="JUAN DE HERRERA"/>
    <n v="1451"/>
    <s v="CENTRO DEL PUEBLO"/>
    <x v="0"/>
    <x v="0"/>
    <x v="0"/>
    <n v="2"/>
  </r>
  <r>
    <x v="4"/>
    <s v="SAN JUAN"/>
    <s v="JUAN DE HERRERA"/>
    <n v="204"/>
    <s v="JUAN DE HERRERA"/>
    <n v="1451"/>
    <s v="CENTRO DEL PUEBLO"/>
    <x v="0"/>
    <x v="0"/>
    <x v="1"/>
    <n v="2"/>
  </r>
  <r>
    <x v="4"/>
    <s v="SAN JUAN"/>
    <s v="LAS MATAS DE FARFÁN"/>
    <n v="13"/>
    <s v="PUEBLO NUEVO"/>
    <n v="22"/>
    <s v="PUEBLO NUEVO"/>
    <x v="1"/>
    <x v="1"/>
    <x v="0"/>
    <n v="2"/>
  </r>
  <r>
    <x v="4"/>
    <s v="SAN JUAN"/>
    <s v="LAS MATAS DE FARFÁN"/>
    <n v="13"/>
    <s v="PUEBLO NUEVO"/>
    <n v="22"/>
    <s v="PUEBLO NUEVO"/>
    <x v="1"/>
    <x v="1"/>
    <x v="1"/>
    <n v="2"/>
  </r>
  <r>
    <x v="4"/>
    <s v="SAN JUAN"/>
    <s v="LAS MATAS DE FARFÁN"/>
    <n v="13"/>
    <s v="PUEBLO NUEVO"/>
    <n v="222"/>
    <s v="LA CRUZ"/>
    <x v="0"/>
    <x v="0"/>
    <x v="0"/>
    <n v="5"/>
  </r>
  <r>
    <x v="4"/>
    <s v="SAN JUAN"/>
    <s v="LAS MATAS DE FARFÁN"/>
    <n v="13"/>
    <s v="PUEBLO NUEVO"/>
    <n v="222"/>
    <s v="LA CRUZ"/>
    <x v="0"/>
    <x v="0"/>
    <x v="1"/>
    <n v="8"/>
  </r>
  <r>
    <x v="4"/>
    <s v="SAN JUAN"/>
    <s v="LAS MATAS DE FARFÁN"/>
    <n v="13"/>
    <s v="PUEBLO NUEVO"/>
    <n v="245"/>
    <s v="LA ANTENA"/>
    <x v="0"/>
    <x v="0"/>
    <x v="1"/>
    <n v="1"/>
  </r>
  <r>
    <x v="4"/>
    <s v="SAN JUAN"/>
    <s v="SAN JUAN"/>
    <n v="619"/>
    <s v="EE ASOCIACIÓN CENTRO DE DESARROLLO INTEGRAL EL EDÉN"/>
    <n v="619"/>
    <s v="ASOCIACIÓN CENTRO DE DESARROLLO INTEGRAL EL EDÉN"/>
    <x v="0"/>
    <x v="4"/>
    <x v="0"/>
    <n v="19"/>
  </r>
  <r>
    <x v="4"/>
    <s v="SAN JUAN"/>
    <s v="SAN JUAN"/>
    <n v="619"/>
    <s v="EE ASOCIACIÓN CENTRO DE DESARROLLO INTEGRAL EL EDÉN"/>
    <n v="619"/>
    <s v="ASOCIACIÓN CENTRO DE DESARROLLO INTEGRAL EL EDÉN"/>
    <x v="0"/>
    <x v="4"/>
    <x v="1"/>
    <n v="22"/>
  </r>
  <r>
    <x v="4"/>
    <s v="SAN JUAN"/>
    <s v="SAN JUAN"/>
    <n v="616"/>
    <s v="EE CENTRO CRISTIANO DE EDUCACIÓN INTEGRAL OASIS DE VIDA"/>
    <n v="616"/>
    <s v="CENTRO CRISTIANO DE EDUCACIÓN INTEGRAL OASIS DE VIDA"/>
    <x v="0"/>
    <x v="4"/>
    <x v="0"/>
    <n v="3"/>
  </r>
  <r>
    <x v="4"/>
    <s v="SAN JUAN"/>
    <s v="SAN JUAN"/>
    <n v="604"/>
    <s v="EE FUNDACIÓN EDUCATIVA ESTOY APRENDIENDO"/>
    <n v="604"/>
    <s v="FUNDACIÓN EDUCATIVA ESTOY APRENDIENDO"/>
    <x v="0"/>
    <x v="4"/>
    <x v="0"/>
    <n v="27"/>
  </r>
  <r>
    <x v="4"/>
    <s v="SAN JUAN"/>
    <s v="SAN JUAN"/>
    <n v="604"/>
    <s v="EE FUNDACIÓN EDUCATIVA ESTOY APRENDIENDO"/>
    <n v="604"/>
    <s v="FUNDACIÓN EDUCATIVA ESTOY APRENDIENDO"/>
    <x v="0"/>
    <x v="4"/>
    <x v="1"/>
    <n v="19"/>
  </r>
  <r>
    <x v="4"/>
    <s v="SAN JUAN"/>
    <s v="SAN JUAN"/>
    <n v="632"/>
    <s v="EE FUNDACIÓN MUJERES DE LA MAGUANA EN ACCIÓN"/>
    <n v="632"/>
    <s v="FUNDACIÓN MUJERES DE LA MAGUANA EN ACCIÓN"/>
    <x v="0"/>
    <x v="4"/>
    <x v="0"/>
    <n v="22"/>
  </r>
  <r>
    <x v="4"/>
    <s v="SAN JUAN"/>
    <s v="SAN JUAN"/>
    <n v="632"/>
    <s v="EE FUNDACIÓN MUJERES DE LA MAGUANA EN ACCIÓN"/>
    <n v="632"/>
    <s v="FUNDACIÓN MUJERES DE LA MAGUANA EN ACCIÓN"/>
    <x v="0"/>
    <x v="4"/>
    <x v="1"/>
    <n v="39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0"/>
    <x v="4"/>
    <x v="0"/>
    <n v="12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0"/>
    <x v="4"/>
    <x v="1"/>
    <n v="15"/>
  </r>
  <r>
    <x v="4"/>
    <s v="SAN JUAN"/>
    <s v="SAN JUAN"/>
    <n v="45"/>
    <s v="LOS CORBANOS"/>
    <n v="21"/>
    <s v="CORBANO SUR"/>
    <x v="1"/>
    <x v="1"/>
    <x v="0"/>
    <n v="1"/>
  </r>
  <r>
    <x v="4"/>
    <s v="SAN JUAN"/>
    <s v="SAN JUAN"/>
    <n v="45"/>
    <s v="LOS CORBANOS"/>
    <n v="54"/>
    <s v="LA PALMA"/>
    <x v="0"/>
    <x v="0"/>
    <x v="0"/>
    <n v="3"/>
  </r>
  <r>
    <x v="4"/>
    <s v="SAN JUAN"/>
    <s v="SAN JUAN"/>
    <n v="45"/>
    <s v="LOS CORBANOS"/>
    <n v="54"/>
    <s v="LA PALMA"/>
    <x v="0"/>
    <x v="0"/>
    <x v="1"/>
    <n v="2"/>
  </r>
  <r>
    <x v="4"/>
    <s v="SAN JUAN"/>
    <s v="SAN JUAN"/>
    <n v="98"/>
    <s v="VILLA FLORES"/>
    <n v="35"/>
    <s v="VILLA FLORES"/>
    <x v="1"/>
    <x v="1"/>
    <x v="0"/>
    <n v="6"/>
  </r>
  <r>
    <x v="4"/>
    <s v="SAN JUAN"/>
    <s v="SAN JUAN"/>
    <n v="98"/>
    <s v="VILLA FLORES"/>
    <n v="35"/>
    <s v="VILLA FLORES"/>
    <x v="1"/>
    <x v="1"/>
    <x v="1"/>
    <n v="8"/>
  </r>
  <r>
    <x v="4"/>
    <s v="SAN JUAN"/>
    <s v="SAN JUAN"/>
    <n v="98"/>
    <s v="VILLA FLORES"/>
    <n v="76"/>
    <s v="VILLAFLORES"/>
    <x v="0"/>
    <x v="3"/>
    <x v="0"/>
    <n v="4"/>
  </r>
  <r>
    <x v="4"/>
    <s v="SAN JUAN"/>
    <s v="SAN JUAN"/>
    <n v="98"/>
    <s v="VILLA FLORES"/>
    <n v="76"/>
    <s v="VILLAFLORES"/>
    <x v="0"/>
    <x v="3"/>
    <x v="1"/>
    <n v="5"/>
  </r>
  <r>
    <x v="4"/>
    <s v="SAN JUAN"/>
    <s v="SAN JUAN"/>
    <n v="98"/>
    <s v="VILLA FLORES"/>
    <n v="76"/>
    <s v="VILLAFLORES"/>
    <x v="0"/>
    <x v="3"/>
    <x v="1"/>
    <n v="1"/>
  </r>
  <r>
    <x v="4"/>
    <s v="SAN JUAN"/>
    <s v="SAN JUAN"/>
    <n v="98"/>
    <s v="VILLA FLORES"/>
    <n v="296"/>
    <s v="CRISTO REY- LOS RECIOS"/>
    <x v="0"/>
    <x v="0"/>
    <x v="0"/>
    <n v="19"/>
  </r>
  <r>
    <x v="4"/>
    <s v="SAN JUAN"/>
    <s v="SAN JUAN"/>
    <n v="98"/>
    <s v="VILLA FLORES"/>
    <n v="296"/>
    <s v="CRISTO REY- LOS RECIOS"/>
    <x v="0"/>
    <x v="0"/>
    <x v="1"/>
    <n v="22"/>
  </r>
  <r>
    <x v="4"/>
    <s v="SAN JUAN"/>
    <s v="SAN JUAN"/>
    <n v="98"/>
    <s v="VILLA FLORES"/>
    <n v="297"/>
    <s v="VALLEJUELO"/>
    <x v="0"/>
    <x v="0"/>
    <x v="0"/>
    <n v="45"/>
  </r>
  <r>
    <x v="4"/>
    <s v="SAN JUAN"/>
    <s v="SAN JUAN"/>
    <n v="98"/>
    <s v="VILLA FLORES"/>
    <n v="297"/>
    <s v="VALLEJUELO"/>
    <x v="0"/>
    <x v="0"/>
    <x v="0"/>
    <n v="6"/>
  </r>
  <r>
    <x v="4"/>
    <s v="SAN JUAN"/>
    <s v="SAN JUAN"/>
    <n v="98"/>
    <s v="VILLA FLORES"/>
    <n v="297"/>
    <s v="VALLEJUELO"/>
    <x v="0"/>
    <x v="0"/>
    <x v="1"/>
    <n v="45"/>
  </r>
  <r>
    <x v="4"/>
    <s v="SAN JUAN"/>
    <s v="SAN JUAN"/>
    <n v="98"/>
    <s v="VILLA FLORES"/>
    <n v="297"/>
    <s v="VALLEJUELO"/>
    <x v="0"/>
    <x v="0"/>
    <x v="1"/>
    <n v="5"/>
  </r>
  <r>
    <x v="4"/>
    <s v="SAN JUAN"/>
    <s v="SAN JUAN"/>
    <n v="98"/>
    <s v="VILLA FLORES"/>
    <n v="1572"/>
    <s v="COMITE GESTOR LAS CHARCAS DE GARABITO"/>
    <x v="0"/>
    <x v="4"/>
    <x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7" firstHeaderRow="1" firstDataRow="1" firstDataCol="1"/>
  <pivotFields count="11"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3">
        <item x="0"/>
        <item x="1"/>
        <item t="default"/>
      </items>
    </pivotField>
    <pivotField showAll="0">
      <items count="7">
        <item x="3"/>
        <item x="4"/>
        <item x="0"/>
        <item x="1"/>
        <item x="2"/>
        <item x="5"/>
        <item t="default"/>
      </items>
    </pivotField>
    <pivotField axis="axisRow" showAll="0">
      <items count="4">
        <item x="2"/>
        <item x="0"/>
        <item x="1"/>
        <item t="default"/>
      </items>
    </pivotField>
    <pivotField dataField="1" showAll="0"/>
  </pivotFields>
  <rowFields count="1">
    <field x="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a de Cantidad de NN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402" totalsRowCount="1">
  <autoFilter ref="A1:K401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dataDxfId="3" totalsRowDxfId="2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6" totalsRowShown="0">
  <autoFilter ref="A1:C6"/>
  <tableColumns count="3">
    <tableColumn id="1" name="IdPais"/>
    <tableColumn id="2" name="Pais"/>
    <tableColumn id="3" name="Cantidad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54" totalsRowCount="1">
  <autoFilter ref="A1:C53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4" sqref="A4"/>
    </sheetView>
  </sheetViews>
  <sheetFormatPr baseColWidth="10" defaultRowHeight="15" x14ac:dyDescent="0.25"/>
  <cols>
    <col min="1" max="1" width="17.5703125" customWidth="1"/>
    <col min="2" max="2" width="23.140625" bestFit="1" customWidth="1"/>
  </cols>
  <sheetData>
    <row r="3" spans="1:2" x14ac:dyDescent="0.25">
      <c r="A3" s="2" t="s">
        <v>388</v>
      </c>
      <c r="B3" t="s">
        <v>390</v>
      </c>
    </row>
    <row r="4" spans="1:2" x14ac:dyDescent="0.25">
      <c r="A4" s="3">
        <v>0</v>
      </c>
      <c r="B4" s="4">
        <v>1</v>
      </c>
    </row>
    <row r="5" spans="1:2" x14ac:dyDescent="0.25">
      <c r="A5" s="3" t="s">
        <v>14</v>
      </c>
      <c r="B5" s="4">
        <v>2055</v>
      </c>
    </row>
    <row r="6" spans="1:2" x14ac:dyDescent="0.25">
      <c r="A6" s="3" t="s">
        <v>15</v>
      </c>
      <c r="B6" s="4">
        <v>2161</v>
      </c>
    </row>
    <row r="7" spans="1:2" x14ac:dyDescent="0.25">
      <c r="A7" s="3" t="s">
        <v>389</v>
      </c>
      <c r="B7" s="4">
        <v>4217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2"/>
  <sheetViews>
    <sheetView workbookViewId="0">
      <selection activeCell="L11" sqref="L11"/>
    </sheetView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91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197</v>
      </c>
      <c r="C2" t="s">
        <v>197</v>
      </c>
      <c r="D2">
        <v>241</v>
      </c>
      <c r="E2" t="s">
        <v>197</v>
      </c>
      <c r="F2">
        <v>1196</v>
      </c>
      <c r="G2" t="s">
        <v>198</v>
      </c>
      <c r="H2" t="s">
        <v>12</v>
      </c>
      <c r="I2" t="s">
        <v>13</v>
      </c>
      <c r="J2" t="s">
        <v>14</v>
      </c>
      <c r="K2" s="1">
        <v>6</v>
      </c>
    </row>
    <row r="3" spans="1:11" x14ac:dyDescent="0.25">
      <c r="A3" t="s">
        <v>10</v>
      </c>
      <c r="B3" t="s">
        <v>197</v>
      </c>
      <c r="C3" t="s">
        <v>197</v>
      </c>
      <c r="D3">
        <v>241</v>
      </c>
      <c r="E3" t="s">
        <v>197</v>
      </c>
      <c r="F3">
        <v>1196</v>
      </c>
      <c r="G3" t="s">
        <v>198</v>
      </c>
      <c r="H3" t="s">
        <v>12</v>
      </c>
      <c r="I3" t="s">
        <v>13</v>
      </c>
      <c r="J3" t="s">
        <v>15</v>
      </c>
      <c r="K3" s="1">
        <v>4</v>
      </c>
    </row>
    <row r="4" spans="1:11" x14ac:dyDescent="0.25">
      <c r="A4" t="s">
        <v>10</v>
      </c>
      <c r="B4" t="s">
        <v>197</v>
      </c>
      <c r="C4" t="s">
        <v>197</v>
      </c>
      <c r="D4">
        <v>34</v>
      </c>
      <c r="E4" t="s">
        <v>299</v>
      </c>
      <c r="F4">
        <v>264</v>
      </c>
      <c r="G4" t="s">
        <v>299</v>
      </c>
      <c r="H4" t="s">
        <v>12</v>
      </c>
      <c r="I4" t="s">
        <v>13</v>
      </c>
      <c r="J4" t="s">
        <v>14</v>
      </c>
      <c r="K4" s="1">
        <v>11</v>
      </c>
    </row>
    <row r="5" spans="1:11" x14ac:dyDescent="0.25">
      <c r="A5" t="s">
        <v>10</v>
      </c>
      <c r="B5" t="s">
        <v>197</v>
      </c>
      <c r="C5" t="s">
        <v>197</v>
      </c>
      <c r="D5">
        <v>34</v>
      </c>
      <c r="E5" t="s">
        <v>299</v>
      </c>
      <c r="F5">
        <v>264</v>
      </c>
      <c r="G5" t="s">
        <v>299</v>
      </c>
      <c r="H5" t="s">
        <v>12</v>
      </c>
      <c r="I5" t="s">
        <v>13</v>
      </c>
      <c r="J5" t="s">
        <v>15</v>
      </c>
      <c r="K5" s="1">
        <v>6</v>
      </c>
    </row>
    <row r="6" spans="1:11" x14ac:dyDescent="0.25">
      <c r="A6" t="s">
        <v>10</v>
      </c>
      <c r="B6" t="s">
        <v>197</v>
      </c>
      <c r="C6" t="s">
        <v>197</v>
      </c>
      <c r="D6">
        <v>34</v>
      </c>
      <c r="E6" t="s">
        <v>299</v>
      </c>
      <c r="F6">
        <v>265</v>
      </c>
      <c r="G6" t="s">
        <v>300</v>
      </c>
      <c r="H6" t="s">
        <v>12</v>
      </c>
      <c r="I6" t="s">
        <v>13</v>
      </c>
      <c r="J6" t="s">
        <v>14</v>
      </c>
      <c r="K6" s="1">
        <v>28</v>
      </c>
    </row>
    <row r="7" spans="1:11" x14ac:dyDescent="0.25">
      <c r="A7" t="s">
        <v>10</v>
      </c>
      <c r="B7" t="s">
        <v>197</v>
      </c>
      <c r="C7" t="s">
        <v>197</v>
      </c>
      <c r="D7">
        <v>34</v>
      </c>
      <c r="E7" t="s">
        <v>299</v>
      </c>
      <c r="F7">
        <v>265</v>
      </c>
      <c r="G7" t="s">
        <v>300</v>
      </c>
      <c r="H7" t="s">
        <v>12</v>
      </c>
      <c r="I7" t="s">
        <v>13</v>
      </c>
      <c r="J7" t="s">
        <v>15</v>
      </c>
      <c r="K7" s="1">
        <v>32</v>
      </c>
    </row>
    <row r="8" spans="1:11" x14ac:dyDescent="0.25">
      <c r="A8" t="s">
        <v>10</v>
      </c>
      <c r="B8" t="s">
        <v>197</v>
      </c>
      <c r="C8" t="s">
        <v>199</v>
      </c>
      <c r="D8">
        <v>24</v>
      </c>
      <c r="E8" t="s">
        <v>199</v>
      </c>
      <c r="F8">
        <v>1167</v>
      </c>
      <c r="G8" t="s">
        <v>200</v>
      </c>
      <c r="H8" t="s">
        <v>12</v>
      </c>
      <c r="I8" t="s">
        <v>13</v>
      </c>
      <c r="J8" t="s">
        <v>14</v>
      </c>
      <c r="K8" s="1">
        <v>2</v>
      </c>
    </row>
    <row r="9" spans="1:11" x14ac:dyDescent="0.25">
      <c r="A9" t="s">
        <v>10</v>
      </c>
      <c r="B9" t="s">
        <v>197</v>
      </c>
      <c r="C9" t="s">
        <v>199</v>
      </c>
      <c r="D9">
        <v>24</v>
      </c>
      <c r="E9" t="s">
        <v>199</v>
      </c>
      <c r="F9">
        <v>1167</v>
      </c>
      <c r="G9" t="s">
        <v>200</v>
      </c>
      <c r="H9" t="s">
        <v>12</v>
      </c>
      <c r="I9" t="s">
        <v>13</v>
      </c>
      <c r="J9" t="s">
        <v>15</v>
      </c>
      <c r="K9" s="1">
        <v>5</v>
      </c>
    </row>
    <row r="10" spans="1:11" x14ac:dyDescent="0.25">
      <c r="A10" t="s">
        <v>10</v>
      </c>
      <c r="B10" t="s">
        <v>16</v>
      </c>
      <c r="C10" t="s">
        <v>201</v>
      </c>
      <c r="D10">
        <v>4</v>
      </c>
      <c r="E10" t="s">
        <v>202</v>
      </c>
      <c r="F10">
        <v>2</v>
      </c>
      <c r="G10" t="s">
        <v>202</v>
      </c>
      <c r="H10" t="s">
        <v>17</v>
      </c>
      <c r="I10" t="s">
        <v>18</v>
      </c>
      <c r="J10" t="s">
        <v>14</v>
      </c>
      <c r="K10" s="1">
        <v>1</v>
      </c>
    </row>
    <row r="11" spans="1:11" x14ac:dyDescent="0.25">
      <c r="A11" t="s">
        <v>10</v>
      </c>
      <c r="B11" t="s">
        <v>16</v>
      </c>
      <c r="C11" t="s">
        <v>201</v>
      </c>
      <c r="D11">
        <v>4</v>
      </c>
      <c r="E11" t="s">
        <v>202</v>
      </c>
      <c r="F11">
        <v>234</v>
      </c>
      <c r="G11" t="s">
        <v>202</v>
      </c>
      <c r="H11" t="s">
        <v>12</v>
      </c>
      <c r="I11" t="s">
        <v>13</v>
      </c>
      <c r="J11" t="s">
        <v>14</v>
      </c>
      <c r="K11" s="1">
        <v>7</v>
      </c>
    </row>
    <row r="12" spans="1:11" x14ac:dyDescent="0.25">
      <c r="A12" t="s">
        <v>10</v>
      </c>
      <c r="B12" t="s">
        <v>16</v>
      </c>
      <c r="C12" t="s">
        <v>201</v>
      </c>
      <c r="D12">
        <v>4</v>
      </c>
      <c r="E12" t="s">
        <v>202</v>
      </c>
      <c r="F12">
        <v>234</v>
      </c>
      <c r="G12" t="s">
        <v>202</v>
      </c>
      <c r="H12" t="s">
        <v>12</v>
      </c>
      <c r="I12" t="s">
        <v>13</v>
      </c>
      <c r="J12" t="s">
        <v>15</v>
      </c>
      <c r="K12" s="1">
        <v>10</v>
      </c>
    </row>
    <row r="13" spans="1:11" x14ac:dyDescent="0.25">
      <c r="A13" t="s">
        <v>10</v>
      </c>
      <c r="B13" t="s">
        <v>16</v>
      </c>
      <c r="C13" t="s">
        <v>201</v>
      </c>
      <c r="D13">
        <v>57</v>
      </c>
      <c r="E13" t="s">
        <v>301</v>
      </c>
      <c r="F13">
        <v>1</v>
      </c>
      <c r="G13" t="s">
        <v>301</v>
      </c>
      <c r="H13" t="s">
        <v>17</v>
      </c>
      <c r="I13" t="s">
        <v>18</v>
      </c>
      <c r="J13" t="s">
        <v>14</v>
      </c>
      <c r="K13" s="1">
        <v>1</v>
      </c>
    </row>
    <row r="14" spans="1:11" x14ac:dyDescent="0.25">
      <c r="A14" t="s">
        <v>10</v>
      </c>
      <c r="B14" t="s">
        <v>16</v>
      </c>
      <c r="C14" t="s">
        <v>201</v>
      </c>
      <c r="D14">
        <v>57</v>
      </c>
      <c r="E14" t="s">
        <v>301</v>
      </c>
      <c r="F14">
        <v>1</v>
      </c>
      <c r="G14" t="s">
        <v>301</v>
      </c>
      <c r="H14" t="s">
        <v>17</v>
      </c>
      <c r="I14" t="s">
        <v>18</v>
      </c>
      <c r="J14" t="s">
        <v>15</v>
      </c>
      <c r="K14" s="1">
        <v>1</v>
      </c>
    </row>
    <row r="15" spans="1:11" x14ac:dyDescent="0.25">
      <c r="A15" t="s">
        <v>10</v>
      </c>
      <c r="B15" t="s">
        <v>16</v>
      </c>
      <c r="C15" t="s">
        <v>201</v>
      </c>
      <c r="D15">
        <v>115</v>
      </c>
      <c r="E15" t="s">
        <v>203</v>
      </c>
      <c r="F15">
        <v>380</v>
      </c>
      <c r="G15" t="s">
        <v>204</v>
      </c>
      <c r="H15" t="s">
        <v>12</v>
      </c>
      <c r="I15" t="s">
        <v>13</v>
      </c>
      <c r="J15" t="s">
        <v>14</v>
      </c>
      <c r="K15" s="1">
        <v>11</v>
      </c>
    </row>
    <row r="16" spans="1:11" x14ac:dyDescent="0.25">
      <c r="A16" t="s">
        <v>10</v>
      </c>
      <c r="B16" t="s">
        <v>16</v>
      </c>
      <c r="C16" t="s">
        <v>201</v>
      </c>
      <c r="D16">
        <v>115</v>
      </c>
      <c r="E16" t="s">
        <v>203</v>
      </c>
      <c r="F16">
        <v>380</v>
      </c>
      <c r="G16" t="s">
        <v>204</v>
      </c>
      <c r="H16" t="s">
        <v>12</v>
      </c>
      <c r="I16" t="s">
        <v>13</v>
      </c>
      <c r="J16" t="s">
        <v>15</v>
      </c>
      <c r="K16" s="1">
        <v>6</v>
      </c>
    </row>
    <row r="17" spans="1:11" x14ac:dyDescent="0.25">
      <c r="A17" t="s">
        <v>10</v>
      </c>
      <c r="B17" t="s">
        <v>19</v>
      </c>
      <c r="C17" t="s">
        <v>19</v>
      </c>
      <c r="D17">
        <v>244</v>
      </c>
      <c r="E17" t="s">
        <v>20</v>
      </c>
      <c r="F17">
        <v>1312</v>
      </c>
      <c r="G17" t="s">
        <v>141</v>
      </c>
      <c r="H17" t="s">
        <v>12</v>
      </c>
      <c r="I17" t="s">
        <v>13</v>
      </c>
      <c r="J17" t="s">
        <v>14</v>
      </c>
      <c r="K17" s="1">
        <v>1</v>
      </c>
    </row>
    <row r="18" spans="1:11" x14ac:dyDescent="0.25">
      <c r="A18" t="s">
        <v>10</v>
      </c>
      <c r="B18" t="s">
        <v>19</v>
      </c>
      <c r="C18" t="s">
        <v>369</v>
      </c>
      <c r="D18">
        <v>58</v>
      </c>
      <c r="E18" t="s">
        <v>370</v>
      </c>
      <c r="F18">
        <v>40</v>
      </c>
      <c r="G18" t="s">
        <v>370</v>
      </c>
      <c r="H18" t="s">
        <v>17</v>
      </c>
      <c r="I18" t="s">
        <v>18</v>
      </c>
      <c r="J18" t="s">
        <v>15</v>
      </c>
      <c r="K18" s="1">
        <v>1</v>
      </c>
    </row>
    <row r="19" spans="1:11" x14ac:dyDescent="0.25">
      <c r="A19" t="s">
        <v>10</v>
      </c>
      <c r="B19" t="s">
        <v>19</v>
      </c>
      <c r="C19" t="s">
        <v>369</v>
      </c>
      <c r="D19">
        <v>249</v>
      </c>
      <c r="E19" t="s">
        <v>371</v>
      </c>
      <c r="F19">
        <v>717</v>
      </c>
      <c r="G19" t="s">
        <v>371</v>
      </c>
      <c r="H19" t="s">
        <v>12</v>
      </c>
      <c r="I19" t="s">
        <v>13</v>
      </c>
      <c r="J19" t="s">
        <v>14</v>
      </c>
      <c r="K19" s="1">
        <v>2</v>
      </c>
    </row>
    <row r="20" spans="1:11" x14ac:dyDescent="0.25">
      <c r="A20" t="s">
        <v>10</v>
      </c>
      <c r="B20" t="s">
        <v>19</v>
      </c>
      <c r="C20" t="s">
        <v>369</v>
      </c>
      <c r="D20">
        <v>249</v>
      </c>
      <c r="E20" t="s">
        <v>371</v>
      </c>
      <c r="F20">
        <v>717</v>
      </c>
      <c r="G20" t="s">
        <v>371</v>
      </c>
      <c r="H20" t="s">
        <v>12</v>
      </c>
      <c r="I20" t="s">
        <v>13</v>
      </c>
      <c r="J20" t="s">
        <v>15</v>
      </c>
      <c r="K20" s="1">
        <v>3</v>
      </c>
    </row>
    <row r="21" spans="1:11" x14ac:dyDescent="0.25">
      <c r="A21" t="s">
        <v>10</v>
      </c>
      <c r="B21" t="s">
        <v>21</v>
      </c>
      <c r="C21" t="s">
        <v>142</v>
      </c>
      <c r="D21">
        <v>323</v>
      </c>
      <c r="E21" t="s">
        <v>143</v>
      </c>
      <c r="F21">
        <v>872</v>
      </c>
      <c r="G21" t="s">
        <v>205</v>
      </c>
      <c r="H21" t="s">
        <v>12</v>
      </c>
      <c r="I21" t="s">
        <v>13</v>
      </c>
      <c r="J21" t="s">
        <v>14</v>
      </c>
      <c r="K21" s="1">
        <v>5</v>
      </c>
    </row>
    <row r="22" spans="1:11" x14ac:dyDescent="0.25">
      <c r="A22" t="s">
        <v>10</v>
      </c>
      <c r="B22" t="s">
        <v>21</v>
      </c>
      <c r="C22" t="s">
        <v>142</v>
      </c>
      <c r="D22">
        <v>323</v>
      </c>
      <c r="E22" t="s">
        <v>143</v>
      </c>
      <c r="F22">
        <v>872</v>
      </c>
      <c r="G22" t="s">
        <v>205</v>
      </c>
      <c r="H22" t="s">
        <v>12</v>
      </c>
      <c r="I22" t="s">
        <v>13</v>
      </c>
      <c r="J22" t="s">
        <v>15</v>
      </c>
      <c r="K22" s="1">
        <v>3</v>
      </c>
    </row>
    <row r="23" spans="1:11" x14ac:dyDescent="0.25">
      <c r="A23" t="s">
        <v>10</v>
      </c>
      <c r="B23" t="s">
        <v>21</v>
      </c>
      <c r="C23" t="s">
        <v>142</v>
      </c>
      <c r="D23">
        <v>323</v>
      </c>
      <c r="E23" t="s">
        <v>143</v>
      </c>
      <c r="F23">
        <v>873</v>
      </c>
      <c r="G23" t="s">
        <v>144</v>
      </c>
      <c r="H23" t="s">
        <v>12</v>
      </c>
      <c r="I23" t="s">
        <v>13</v>
      </c>
      <c r="J23" t="s">
        <v>14</v>
      </c>
      <c r="K23" s="1">
        <v>39</v>
      </c>
    </row>
    <row r="24" spans="1:11" x14ac:dyDescent="0.25">
      <c r="A24" t="s">
        <v>10</v>
      </c>
      <c r="B24" t="s">
        <v>21</v>
      </c>
      <c r="C24" t="s">
        <v>142</v>
      </c>
      <c r="D24">
        <v>323</v>
      </c>
      <c r="E24" t="s">
        <v>143</v>
      </c>
      <c r="F24">
        <v>873</v>
      </c>
      <c r="G24" t="s">
        <v>144</v>
      </c>
      <c r="H24" t="s">
        <v>12</v>
      </c>
      <c r="I24" t="s">
        <v>13</v>
      </c>
      <c r="J24" t="s">
        <v>15</v>
      </c>
      <c r="K24" s="1">
        <v>45</v>
      </c>
    </row>
    <row r="25" spans="1:11" x14ac:dyDescent="0.25">
      <c r="A25" t="s">
        <v>10</v>
      </c>
      <c r="B25" t="s">
        <v>21</v>
      </c>
      <c r="C25" t="s">
        <v>142</v>
      </c>
      <c r="D25">
        <v>514</v>
      </c>
      <c r="E25" t="s">
        <v>206</v>
      </c>
      <c r="F25">
        <v>1594</v>
      </c>
      <c r="G25" t="s">
        <v>206</v>
      </c>
      <c r="H25" t="s">
        <v>17</v>
      </c>
      <c r="I25" t="s">
        <v>106</v>
      </c>
      <c r="J25" t="s">
        <v>14</v>
      </c>
      <c r="K25" s="1">
        <v>1</v>
      </c>
    </row>
    <row r="26" spans="1:11" x14ac:dyDescent="0.25">
      <c r="A26" t="s">
        <v>10</v>
      </c>
      <c r="B26" t="s">
        <v>21</v>
      </c>
      <c r="C26" t="s">
        <v>142</v>
      </c>
      <c r="D26">
        <v>514</v>
      </c>
      <c r="E26" t="s">
        <v>206</v>
      </c>
      <c r="F26">
        <v>1594</v>
      </c>
      <c r="G26" t="s">
        <v>206</v>
      </c>
      <c r="H26" t="s">
        <v>17</v>
      </c>
      <c r="I26" t="s">
        <v>106</v>
      </c>
      <c r="J26" t="s">
        <v>15</v>
      </c>
      <c r="K26" s="1">
        <v>1</v>
      </c>
    </row>
    <row r="27" spans="1:11" x14ac:dyDescent="0.25">
      <c r="A27" t="s">
        <v>10</v>
      </c>
      <c r="B27" t="s">
        <v>21</v>
      </c>
      <c r="C27" t="s">
        <v>21</v>
      </c>
      <c r="D27">
        <v>344</v>
      </c>
      <c r="E27" t="s">
        <v>22</v>
      </c>
      <c r="F27">
        <v>1550</v>
      </c>
      <c r="G27" t="s">
        <v>23</v>
      </c>
      <c r="H27" t="s">
        <v>12</v>
      </c>
      <c r="I27" t="s">
        <v>13</v>
      </c>
      <c r="J27" t="s">
        <v>14</v>
      </c>
      <c r="K27" s="1">
        <v>60</v>
      </c>
    </row>
    <row r="28" spans="1:11" x14ac:dyDescent="0.25">
      <c r="A28" t="s">
        <v>10</v>
      </c>
      <c r="B28" t="s">
        <v>21</v>
      </c>
      <c r="C28" t="s">
        <v>21</v>
      </c>
      <c r="D28">
        <v>344</v>
      </c>
      <c r="E28" t="s">
        <v>22</v>
      </c>
      <c r="F28">
        <v>1550</v>
      </c>
      <c r="G28" t="s">
        <v>23</v>
      </c>
      <c r="H28" t="s">
        <v>12</v>
      </c>
      <c r="I28" t="s">
        <v>13</v>
      </c>
      <c r="J28" t="s">
        <v>14</v>
      </c>
      <c r="K28" s="1">
        <v>14</v>
      </c>
    </row>
    <row r="29" spans="1:11" x14ac:dyDescent="0.25">
      <c r="A29" t="s">
        <v>10</v>
      </c>
      <c r="B29" t="s">
        <v>21</v>
      </c>
      <c r="C29" t="s">
        <v>21</v>
      </c>
      <c r="D29">
        <v>344</v>
      </c>
      <c r="E29" t="s">
        <v>22</v>
      </c>
      <c r="F29">
        <v>1550</v>
      </c>
      <c r="G29" t="s">
        <v>23</v>
      </c>
      <c r="H29" t="s">
        <v>12</v>
      </c>
      <c r="I29" t="s">
        <v>13</v>
      </c>
      <c r="J29" t="s">
        <v>15</v>
      </c>
      <c r="K29" s="1">
        <v>53</v>
      </c>
    </row>
    <row r="30" spans="1:11" x14ac:dyDescent="0.25">
      <c r="A30" t="s">
        <v>10</v>
      </c>
      <c r="B30" t="s">
        <v>21</v>
      </c>
      <c r="C30" t="s">
        <v>21</v>
      </c>
      <c r="D30">
        <v>344</v>
      </c>
      <c r="E30" t="s">
        <v>22</v>
      </c>
      <c r="F30">
        <v>1550</v>
      </c>
      <c r="G30" t="s">
        <v>23</v>
      </c>
      <c r="H30" t="s">
        <v>12</v>
      </c>
      <c r="I30" t="s">
        <v>13</v>
      </c>
      <c r="J30" t="s">
        <v>15</v>
      </c>
      <c r="K30" s="1">
        <v>15</v>
      </c>
    </row>
    <row r="31" spans="1:11" x14ac:dyDescent="0.25">
      <c r="A31" t="s">
        <v>10</v>
      </c>
      <c r="B31" t="s">
        <v>21</v>
      </c>
      <c r="C31" t="s">
        <v>21</v>
      </c>
      <c r="D31">
        <v>344</v>
      </c>
      <c r="E31" t="s">
        <v>22</v>
      </c>
      <c r="F31">
        <v>1566</v>
      </c>
      <c r="G31" t="s">
        <v>22</v>
      </c>
      <c r="H31" t="s">
        <v>17</v>
      </c>
      <c r="I31" t="s">
        <v>18</v>
      </c>
      <c r="J31" t="s">
        <v>14</v>
      </c>
      <c r="K31" s="1">
        <v>2</v>
      </c>
    </row>
    <row r="32" spans="1:11" x14ac:dyDescent="0.25">
      <c r="A32" t="s">
        <v>10</v>
      </c>
      <c r="B32" t="s">
        <v>21</v>
      </c>
      <c r="C32" t="s">
        <v>21</v>
      </c>
      <c r="D32">
        <v>344</v>
      </c>
      <c r="E32" t="s">
        <v>22</v>
      </c>
      <c r="F32">
        <v>1566</v>
      </c>
      <c r="G32" t="s">
        <v>22</v>
      </c>
      <c r="H32" t="s">
        <v>17</v>
      </c>
      <c r="I32" t="s">
        <v>18</v>
      </c>
      <c r="J32" t="s">
        <v>15</v>
      </c>
      <c r="K32" s="1">
        <v>4</v>
      </c>
    </row>
    <row r="33" spans="1:11" x14ac:dyDescent="0.25">
      <c r="A33" t="s">
        <v>10</v>
      </c>
      <c r="B33" t="s">
        <v>21</v>
      </c>
      <c r="C33" t="s">
        <v>21</v>
      </c>
      <c r="D33">
        <v>235</v>
      </c>
      <c r="E33" t="s">
        <v>145</v>
      </c>
      <c r="F33">
        <v>385</v>
      </c>
      <c r="G33" t="s">
        <v>181</v>
      </c>
      <c r="H33" t="s">
        <v>12</v>
      </c>
      <c r="I33" t="s">
        <v>13</v>
      </c>
      <c r="J33" t="s">
        <v>14</v>
      </c>
      <c r="K33" s="1">
        <v>12</v>
      </c>
    </row>
    <row r="34" spans="1:11" x14ac:dyDescent="0.25">
      <c r="A34" t="s">
        <v>10</v>
      </c>
      <c r="B34" t="s">
        <v>21</v>
      </c>
      <c r="C34" t="s">
        <v>21</v>
      </c>
      <c r="D34">
        <v>235</v>
      </c>
      <c r="E34" t="s">
        <v>145</v>
      </c>
      <c r="F34">
        <v>385</v>
      </c>
      <c r="G34" t="s">
        <v>181</v>
      </c>
      <c r="H34" t="s">
        <v>12</v>
      </c>
      <c r="I34" t="s">
        <v>13</v>
      </c>
      <c r="J34" t="s">
        <v>15</v>
      </c>
      <c r="K34" s="1">
        <v>9</v>
      </c>
    </row>
    <row r="35" spans="1:11" x14ac:dyDescent="0.25">
      <c r="A35" t="s">
        <v>10</v>
      </c>
      <c r="B35" t="s">
        <v>21</v>
      </c>
      <c r="C35" t="s">
        <v>21</v>
      </c>
      <c r="D35">
        <v>235</v>
      </c>
      <c r="E35" t="s">
        <v>145</v>
      </c>
      <c r="F35">
        <v>386</v>
      </c>
      <c r="G35" t="s">
        <v>351</v>
      </c>
      <c r="H35" t="s">
        <v>12</v>
      </c>
      <c r="I35" t="s">
        <v>13</v>
      </c>
      <c r="J35" t="s">
        <v>14</v>
      </c>
      <c r="K35" s="1">
        <v>1</v>
      </c>
    </row>
    <row r="36" spans="1:11" x14ac:dyDescent="0.25">
      <c r="A36" t="s">
        <v>10</v>
      </c>
      <c r="B36" t="s">
        <v>21</v>
      </c>
      <c r="C36" t="s">
        <v>21</v>
      </c>
      <c r="D36">
        <v>235</v>
      </c>
      <c r="E36" t="s">
        <v>145</v>
      </c>
      <c r="F36">
        <v>386</v>
      </c>
      <c r="G36" t="s">
        <v>351</v>
      </c>
      <c r="H36" t="s">
        <v>12</v>
      </c>
      <c r="I36" t="s">
        <v>13</v>
      </c>
      <c r="J36" t="s">
        <v>15</v>
      </c>
      <c r="K36" s="1">
        <v>5</v>
      </c>
    </row>
    <row r="37" spans="1:11" x14ac:dyDescent="0.25">
      <c r="A37" t="s">
        <v>24</v>
      </c>
      <c r="B37" t="s">
        <v>25</v>
      </c>
      <c r="C37" t="s">
        <v>26</v>
      </c>
      <c r="D37">
        <v>66</v>
      </c>
      <c r="E37" t="s">
        <v>27</v>
      </c>
      <c r="F37">
        <v>72</v>
      </c>
      <c r="G37" t="s">
        <v>302</v>
      </c>
      <c r="H37" t="s">
        <v>12</v>
      </c>
      <c r="I37" t="s">
        <v>28</v>
      </c>
      <c r="J37" t="s">
        <v>14</v>
      </c>
      <c r="K37" s="1">
        <v>1</v>
      </c>
    </row>
    <row r="38" spans="1:11" x14ac:dyDescent="0.25">
      <c r="A38" t="s">
        <v>24</v>
      </c>
      <c r="B38" t="s">
        <v>25</v>
      </c>
      <c r="C38" t="s">
        <v>26</v>
      </c>
      <c r="D38">
        <v>66</v>
      </c>
      <c r="E38" t="s">
        <v>27</v>
      </c>
      <c r="F38">
        <v>745</v>
      </c>
      <c r="G38" t="s">
        <v>29</v>
      </c>
      <c r="H38" t="s">
        <v>12</v>
      </c>
      <c r="I38" t="s">
        <v>13</v>
      </c>
      <c r="J38" t="s">
        <v>14</v>
      </c>
      <c r="K38" s="1">
        <v>2</v>
      </c>
    </row>
    <row r="39" spans="1:11" x14ac:dyDescent="0.25">
      <c r="A39" t="s">
        <v>24</v>
      </c>
      <c r="B39" t="s">
        <v>25</v>
      </c>
      <c r="C39" t="s">
        <v>26</v>
      </c>
      <c r="D39">
        <v>66</v>
      </c>
      <c r="E39" t="s">
        <v>27</v>
      </c>
      <c r="F39">
        <v>745</v>
      </c>
      <c r="G39" t="s">
        <v>29</v>
      </c>
      <c r="H39" t="s">
        <v>12</v>
      </c>
      <c r="I39" t="s">
        <v>13</v>
      </c>
      <c r="J39" t="s">
        <v>15</v>
      </c>
      <c r="K39" s="1">
        <v>3</v>
      </c>
    </row>
    <row r="40" spans="1:11" x14ac:dyDescent="0.25">
      <c r="A40" t="s">
        <v>24</v>
      </c>
      <c r="B40" t="s">
        <v>25</v>
      </c>
      <c r="C40" t="s">
        <v>26</v>
      </c>
      <c r="D40">
        <v>689</v>
      </c>
      <c r="E40" t="s">
        <v>184</v>
      </c>
      <c r="F40">
        <v>689</v>
      </c>
      <c r="G40" t="s">
        <v>185</v>
      </c>
      <c r="H40" t="s">
        <v>12</v>
      </c>
      <c r="I40" t="s">
        <v>31</v>
      </c>
      <c r="J40" t="s">
        <v>14</v>
      </c>
      <c r="K40" s="1">
        <v>38</v>
      </c>
    </row>
    <row r="41" spans="1:11" x14ac:dyDescent="0.25">
      <c r="A41" t="s">
        <v>24</v>
      </c>
      <c r="B41" t="s">
        <v>25</v>
      </c>
      <c r="C41" t="s">
        <v>26</v>
      </c>
      <c r="D41">
        <v>689</v>
      </c>
      <c r="E41" t="s">
        <v>184</v>
      </c>
      <c r="F41">
        <v>689</v>
      </c>
      <c r="G41" t="s">
        <v>185</v>
      </c>
      <c r="H41" t="s">
        <v>12</v>
      </c>
      <c r="I41" t="s">
        <v>31</v>
      </c>
      <c r="J41" t="s">
        <v>15</v>
      </c>
      <c r="K41" s="1">
        <v>29</v>
      </c>
    </row>
    <row r="42" spans="1:11" x14ac:dyDescent="0.25">
      <c r="A42" t="s">
        <v>24</v>
      </c>
      <c r="B42" t="s">
        <v>25</v>
      </c>
      <c r="C42" t="s">
        <v>26</v>
      </c>
      <c r="D42">
        <v>72</v>
      </c>
      <c r="E42" t="s">
        <v>11</v>
      </c>
      <c r="F42">
        <v>576</v>
      </c>
      <c r="G42" t="s">
        <v>207</v>
      </c>
      <c r="H42" t="s">
        <v>12</v>
      </c>
      <c r="I42" t="s">
        <v>13</v>
      </c>
      <c r="J42" t="s">
        <v>14</v>
      </c>
      <c r="K42" s="1">
        <v>8</v>
      </c>
    </row>
    <row r="43" spans="1:11" x14ac:dyDescent="0.25">
      <c r="A43" t="s">
        <v>24</v>
      </c>
      <c r="B43" t="s">
        <v>25</v>
      </c>
      <c r="C43" t="s">
        <v>26</v>
      </c>
      <c r="D43">
        <v>72</v>
      </c>
      <c r="E43" t="s">
        <v>11</v>
      </c>
      <c r="F43">
        <v>576</v>
      </c>
      <c r="G43" t="s">
        <v>207</v>
      </c>
      <c r="H43" t="s">
        <v>12</v>
      </c>
      <c r="I43" t="s">
        <v>13</v>
      </c>
      <c r="J43" t="s">
        <v>15</v>
      </c>
      <c r="K43" s="1">
        <v>4</v>
      </c>
    </row>
    <row r="44" spans="1:11" x14ac:dyDescent="0.25">
      <c r="A44" t="s">
        <v>24</v>
      </c>
      <c r="B44" t="s">
        <v>25</v>
      </c>
      <c r="C44" t="s">
        <v>26</v>
      </c>
      <c r="D44">
        <v>72</v>
      </c>
      <c r="E44" t="s">
        <v>11</v>
      </c>
      <c r="F44">
        <v>577</v>
      </c>
      <c r="G44" t="s">
        <v>208</v>
      </c>
      <c r="H44" t="s">
        <v>12</v>
      </c>
      <c r="I44" t="s">
        <v>13</v>
      </c>
      <c r="J44" t="s">
        <v>14</v>
      </c>
      <c r="K44" s="1">
        <v>2</v>
      </c>
    </row>
    <row r="45" spans="1:11" x14ac:dyDescent="0.25">
      <c r="A45" t="s">
        <v>24</v>
      </c>
      <c r="B45" t="s">
        <v>25</v>
      </c>
      <c r="C45" t="s">
        <v>26</v>
      </c>
      <c r="D45">
        <v>72</v>
      </c>
      <c r="E45" t="s">
        <v>11</v>
      </c>
      <c r="F45">
        <v>577</v>
      </c>
      <c r="G45" t="s">
        <v>208</v>
      </c>
      <c r="H45" t="s">
        <v>12</v>
      </c>
      <c r="I45" t="s">
        <v>13</v>
      </c>
      <c r="J45" t="s">
        <v>15</v>
      </c>
      <c r="K45" s="1">
        <v>1</v>
      </c>
    </row>
    <row r="46" spans="1:11" x14ac:dyDescent="0.25">
      <c r="A46" t="s">
        <v>24</v>
      </c>
      <c r="B46" t="s">
        <v>25</v>
      </c>
      <c r="C46" t="s">
        <v>26</v>
      </c>
      <c r="D46">
        <v>72</v>
      </c>
      <c r="E46" t="s">
        <v>11</v>
      </c>
      <c r="F46">
        <v>578</v>
      </c>
      <c r="G46" t="s">
        <v>11</v>
      </c>
      <c r="H46" t="s">
        <v>12</v>
      </c>
      <c r="I46" t="s">
        <v>13</v>
      </c>
      <c r="J46" t="s">
        <v>14</v>
      </c>
      <c r="K46" s="1">
        <v>5</v>
      </c>
    </row>
    <row r="47" spans="1:11" x14ac:dyDescent="0.25">
      <c r="A47" t="s">
        <v>24</v>
      </c>
      <c r="B47" t="s">
        <v>25</v>
      </c>
      <c r="C47" t="s">
        <v>26</v>
      </c>
      <c r="D47">
        <v>72</v>
      </c>
      <c r="E47" t="s">
        <v>11</v>
      </c>
      <c r="F47">
        <v>578</v>
      </c>
      <c r="G47" t="s">
        <v>11</v>
      </c>
      <c r="H47" t="s">
        <v>12</v>
      </c>
      <c r="I47" t="s">
        <v>13</v>
      </c>
      <c r="J47" t="s">
        <v>15</v>
      </c>
      <c r="K47" s="1">
        <v>2</v>
      </c>
    </row>
    <row r="48" spans="1:11" x14ac:dyDescent="0.25">
      <c r="A48" t="s">
        <v>24</v>
      </c>
      <c r="B48" t="s">
        <v>25</v>
      </c>
      <c r="C48" t="s">
        <v>26</v>
      </c>
      <c r="D48">
        <v>72</v>
      </c>
      <c r="E48" t="s">
        <v>11</v>
      </c>
      <c r="F48">
        <v>579</v>
      </c>
      <c r="G48" t="s">
        <v>32</v>
      </c>
      <c r="H48" t="s">
        <v>12</v>
      </c>
      <c r="I48" t="s">
        <v>13</v>
      </c>
      <c r="J48" t="s">
        <v>14</v>
      </c>
      <c r="K48" s="1">
        <v>1</v>
      </c>
    </row>
    <row r="49" spans="1:11" x14ac:dyDescent="0.25">
      <c r="A49" t="s">
        <v>24</v>
      </c>
      <c r="B49" t="s">
        <v>25</v>
      </c>
      <c r="C49" t="s">
        <v>26</v>
      </c>
      <c r="D49">
        <v>72</v>
      </c>
      <c r="E49" t="s">
        <v>11</v>
      </c>
      <c r="F49">
        <v>579</v>
      </c>
      <c r="G49" t="s">
        <v>32</v>
      </c>
      <c r="H49" t="s">
        <v>12</v>
      </c>
      <c r="I49" t="s">
        <v>13</v>
      </c>
      <c r="J49" t="s">
        <v>15</v>
      </c>
      <c r="K49" s="1">
        <v>1</v>
      </c>
    </row>
    <row r="50" spans="1:11" x14ac:dyDescent="0.25">
      <c r="A50" t="s">
        <v>24</v>
      </c>
      <c r="B50" t="s">
        <v>25</v>
      </c>
      <c r="C50" t="s">
        <v>26</v>
      </c>
      <c r="D50">
        <v>155</v>
      </c>
      <c r="E50" t="s">
        <v>209</v>
      </c>
      <c r="F50">
        <v>180</v>
      </c>
      <c r="G50" t="s">
        <v>210</v>
      </c>
      <c r="H50" t="s">
        <v>12</v>
      </c>
      <c r="I50" t="s">
        <v>13</v>
      </c>
      <c r="J50" t="s">
        <v>15</v>
      </c>
      <c r="K50" s="1">
        <v>2</v>
      </c>
    </row>
    <row r="51" spans="1:11" x14ac:dyDescent="0.25">
      <c r="A51" t="s">
        <v>24</v>
      </c>
      <c r="B51" t="s">
        <v>25</v>
      </c>
      <c r="C51" t="s">
        <v>26</v>
      </c>
      <c r="D51">
        <v>155</v>
      </c>
      <c r="E51" t="s">
        <v>209</v>
      </c>
      <c r="F51">
        <v>815</v>
      </c>
      <c r="G51" t="s">
        <v>209</v>
      </c>
      <c r="H51" t="s">
        <v>12</v>
      </c>
      <c r="I51" t="s">
        <v>13</v>
      </c>
      <c r="J51" t="s">
        <v>14</v>
      </c>
      <c r="K51" s="1">
        <v>1</v>
      </c>
    </row>
    <row r="52" spans="1:11" x14ac:dyDescent="0.25">
      <c r="A52" t="s">
        <v>24</v>
      </c>
      <c r="B52" t="s">
        <v>25</v>
      </c>
      <c r="C52" t="s">
        <v>26</v>
      </c>
      <c r="D52">
        <v>822</v>
      </c>
      <c r="E52" t="s">
        <v>107</v>
      </c>
      <c r="F52">
        <v>111</v>
      </c>
      <c r="G52" t="s">
        <v>108</v>
      </c>
      <c r="H52" t="s">
        <v>17</v>
      </c>
      <c r="I52" t="s">
        <v>40</v>
      </c>
      <c r="J52" t="s">
        <v>14</v>
      </c>
      <c r="K52" s="1">
        <v>1</v>
      </c>
    </row>
    <row r="53" spans="1:11" x14ac:dyDescent="0.25">
      <c r="A53" t="s">
        <v>24</v>
      </c>
      <c r="B53" t="s">
        <v>25</v>
      </c>
      <c r="C53" t="s">
        <v>26</v>
      </c>
      <c r="D53">
        <v>64</v>
      </c>
      <c r="E53" t="s">
        <v>303</v>
      </c>
      <c r="F53">
        <v>341</v>
      </c>
      <c r="G53" t="s">
        <v>285</v>
      </c>
      <c r="H53" t="s">
        <v>12</v>
      </c>
      <c r="I53" t="s">
        <v>13</v>
      </c>
      <c r="J53" t="s">
        <v>15</v>
      </c>
      <c r="K53" s="1">
        <v>1</v>
      </c>
    </row>
    <row r="54" spans="1:11" x14ac:dyDescent="0.25">
      <c r="A54" t="s">
        <v>24</v>
      </c>
      <c r="B54" t="s">
        <v>25</v>
      </c>
      <c r="C54" t="s">
        <v>26</v>
      </c>
      <c r="D54">
        <v>64</v>
      </c>
      <c r="E54" t="s">
        <v>303</v>
      </c>
      <c r="F54">
        <v>342</v>
      </c>
      <c r="G54" t="s">
        <v>304</v>
      </c>
      <c r="H54" t="s">
        <v>12</v>
      </c>
      <c r="I54" t="s">
        <v>13</v>
      </c>
      <c r="J54" t="s">
        <v>14</v>
      </c>
      <c r="K54" s="1">
        <v>16</v>
      </c>
    </row>
    <row r="55" spans="1:11" x14ac:dyDescent="0.25">
      <c r="A55" t="s">
        <v>24</v>
      </c>
      <c r="B55" t="s">
        <v>25</v>
      </c>
      <c r="C55" t="s">
        <v>26</v>
      </c>
      <c r="D55">
        <v>64</v>
      </c>
      <c r="E55" t="s">
        <v>303</v>
      </c>
      <c r="F55">
        <v>342</v>
      </c>
      <c r="G55" t="s">
        <v>304</v>
      </c>
      <c r="H55" t="s">
        <v>12</v>
      </c>
      <c r="I55" t="s">
        <v>13</v>
      </c>
      <c r="J55" t="s">
        <v>15</v>
      </c>
      <c r="K55" s="1">
        <v>16</v>
      </c>
    </row>
    <row r="56" spans="1:11" x14ac:dyDescent="0.25">
      <c r="A56" t="s">
        <v>24</v>
      </c>
      <c r="B56" t="s">
        <v>25</v>
      </c>
      <c r="C56" t="s">
        <v>26</v>
      </c>
      <c r="D56">
        <v>61</v>
      </c>
      <c r="E56" t="s">
        <v>33</v>
      </c>
      <c r="F56">
        <v>195</v>
      </c>
      <c r="G56" t="s">
        <v>305</v>
      </c>
      <c r="H56" t="s">
        <v>12</v>
      </c>
      <c r="I56" t="s">
        <v>13</v>
      </c>
      <c r="J56" t="s">
        <v>14</v>
      </c>
      <c r="K56" s="1">
        <v>2</v>
      </c>
    </row>
    <row r="57" spans="1:11" x14ac:dyDescent="0.25">
      <c r="A57" t="s">
        <v>24</v>
      </c>
      <c r="B57" t="s">
        <v>25</v>
      </c>
      <c r="C57" t="s">
        <v>26</v>
      </c>
      <c r="D57">
        <v>61</v>
      </c>
      <c r="E57" t="s">
        <v>33</v>
      </c>
      <c r="F57">
        <v>195</v>
      </c>
      <c r="G57" t="s">
        <v>305</v>
      </c>
      <c r="H57" t="s">
        <v>12</v>
      </c>
      <c r="I57" t="s">
        <v>13</v>
      </c>
      <c r="J57" t="s">
        <v>15</v>
      </c>
      <c r="K57" s="1">
        <v>4</v>
      </c>
    </row>
    <row r="58" spans="1:11" x14ac:dyDescent="0.25">
      <c r="A58" t="s">
        <v>24</v>
      </c>
      <c r="B58" t="s">
        <v>25</v>
      </c>
      <c r="C58" t="s">
        <v>26</v>
      </c>
      <c r="D58">
        <v>61</v>
      </c>
      <c r="E58" t="s">
        <v>33</v>
      </c>
      <c r="F58">
        <v>333</v>
      </c>
      <c r="G58" t="s">
        <v>34</v>
      </c>
      <c r="H58" t="s">
        <v>12</v>
      </c>
      <c r="I58" t="s">
        <v>13</v>
      </c>
      <c r="J58" t="s">
        <v>14</v>
      </c>
      <c r="K58" s="1">
        <v>14</v>
      </c>
    </row>
    <row r="59" spans="1:11" x14ac:dyDescent="0.25">
      <c r="A59" t="s">
        <v>24</v>
      </c>
      <c r="B59" t="s">
        <v>25</v>
      </c>
      <c r="C59" t="s">
        <v>26</v>
      </c>
      <c r="D59">
        <v>61</v>
      </c>
      <c r="E59" t="s">
        <v>33</v>
      </c>
      <c r="F59">
        <v>333</v>
      </c>
      <c r="G59" t="s">
        <v>34</v>
      </c>
      <c r="H59" t="s">
        <v>12</v>
      </c>
      <c r="I59" t="s">
        <v>13</v>
      </c>
      <c r="J59" t="s">
        <v>15</v>
      </c>
      <c r="K59" s="1">
        <v>17</v>
      </c>
    </row>
    <row r="60" spans="1:11" x14ac:dyDescent="0.25">
      <c r="A60" t="s">
        <v>24</v>
      </c>
      <c r="B60" t="s">
        <v>25</v>
      </c>
      <c r="C60" t="s">
        <v>26</v>
      </c>
      <c r="D60">
        <v>71</v>
      </c>
      <c r="E60" t="s">
        <v>35</v>
      </c>
      <c r="F60">
        <v>177</v>
      </c>
      <c r="G60" t="s">
        <v>103</v>
      </c>
      <c r="H60" t="s">
        <v>12</v>
      </c>
      <c r="I60" t="s">
        <v>13</v>
      </c>
      <c r="J60" t="s">
        <v>14</v>
      </c>
      <c r="K60" s="1">
        <v>12</v>
      </c>
    </row>
    <row r="61" spans="1:11" x14ac:dyDescent="0.25">
      <c r="A61" t="s">
        <v>24</v>
      </c>
      <c r="B61" t="s">
        <v>25</v>
      </c>
      <c r="C61" t="s">
        <v>26</v>
      </c>
      <c r="D61">
        <v>71</v>
      </c>
      <c r="E61" t="s">
        <v>35</v>
      </c>
      <c r="F61">
        <v>177</v>
      </c>
      <c r="G61" t="s">
        <v>103</v>
      </c>
      <c r="H61" t="s">
        <v>12</v>
      </c>
      <c r="I61" t="s">
        <v>13</v>
      </c>
      <c r="J61" t="s">
        <v>15</v>
      </c>
      <c r="K61" s="1">
        <v>11</v>
      </c>
    </row>
    <row r="62" spans="1:11" x14ac:dyDescent="0.25">
      <c r="A62" t="s">
        <v>24</v>
      </c>
      <c r="B62" t="s">
        <v>25</v>
      </c>
      <c r="C62" t="s">
        <v>26</v>
      </c>
      <c r="D62">
        <v>317</v>
      </c>
      <c r="E62" t="s">
        <v>352</v>
      </c>
      <c r="F62">
        <v>783</v>
      </c>
      <c r="G62" t="s">
        <v>352</v>
      </c>
      <c r="H62" t="s">
        <v>12</v>
      </c>
      <c r="I62" t="s">
        <v>13</v>
      </c>
      <c r="J62" t="s">
        <v>14</v>
      </c>
      <c r="K62" s="1">
        <v>6</v>
      </c>
    </row>
    <row r="63" spans="1:11" x14ac:dyDescent="0.25">
      <c r="A63" t="s">
        <v>24</v>
      </c>
      <c r="B63" t="s">
        <v>25</v>
      </c>
      <c r="C63" t="s">
        <v>26</v>
      </c>
      <c r="D63">
        <v>317</v>
      </c>
      <c r="E63" t="s">
        <v>352</v>
      </c>
      <c r="F63">
        <v>783</v>
      </c>
      <c r="G63" t="s">
        <v>352</v>
      </c>
      <c r="H63" t="s">
        <v>12</v>
      </c>
      <c r="I63" t="s">
        <v>13</v>
      </c>
      <c r="J63" t="s">
        <v>15</v>
      </c>
      <c r="K63" s="1">
        <v>8</v>
      </c>
    </row>
    <row r="64" spans="1:11" x14ac:dyDescent="0.25">
      <c r="A64" t="s">
        <v>24</v>
      </c>
      <c r="B64" t="s">
        <v>25</v>
      </c>
      <c r="C64" t="s">
        <v>26</v>
      </c>
      <c r="D64">
        <v>62</v>
      </c>
      <c r="E64" t="s">
        <v>36</v>
      </c>
      <c r="F64">
        <v>24</v>
      </c>
      <c r="G64" t="s">
        <v>109</v>
      </c>
      <c r="H64" t="s">
        <v>17</v>
      </c>
      <c r="I64" t="s">
        <v>18</v>
      </c>
      <c r="J64" t="s">
        <v>15</v>
      </c>
      <c r="K64" s="1">
        <v>1</v>
      </c>
    </row>
    <row r="65" spans="1:11" x14ac:dyDescent="0.25">
      <c r="A65" t="s">
        <v>24</v>
      </c>
      <c r="B65" t="s">
        <v>25</v>
      </c>
      <c r="C65" t="s">
        <v>26</v>
      </c>
      <c r="D65">
        <v>62</v>
      </c>
      <c r="E65" t="s">
        <v>36</v>
      </c>
      <c r="F65">
        <v>335</v>
      </c>
      <c r="G65" t="s">
        <v>110</v>
      </c>
      <c r="H65" t="s">
        <v>12</v>
      </c>
      <c r="I65" t="s">
        <v>13</v>
      </c>
      <c r="J65" t="s">
        <v>15</v>
      </c>
      <c r="K65" s="1">
        <v>1</v>
      </c>
    </row>
    <row r="66" spans="1:11" x14ac:dyDescent="0.25">
      <c r="A66" t="s">
        <v>24</v>
      </c>
      <c r="B66" t="s">
        <v>25</v>
      </c>
      <c r="C66" t="s">
        <v>26</v>
      </c>
      <c r="D66">
        <v>315</v>
      </c>
      <c r="E66" t="s">
        <v>306</v>
      </c>
      <c r="F66">
        <v>773</v>
      </c>
      <c r="G66" t="s">
        <v>306</v>
      </c>
      <c r="H66" t="s">
        <v>12</v>
      </c>
      <c r="I66" t="s">
        <v>13</v>
      </c>
      <c r="J66" t="s">
        <v>14</v>
      </c>
      <c r="K66" s="1">
        <v>1</v>
      </c>
    </row>
    <row r="67" spans="1:11" x14ac:dyDescent="0.25">
      <c r="A67" t="s">
        <v>24</v>
      </c>
      <c r="B67" t="s">
        <v>25</v>
      </c>
      <c r="C67" t="s">
        <v>26</v>
      </c>
      <c r="D67">
        <v>68</v>
      </c>
      <c r="E67" t="s">
        <v>37</v>
      </c>
      <c r="F67">
        <v>71</v>
      </c>
      <c r="G67" t="s">
        <v>111</v>
      </c>
      <c r="H67" t="s">
        <v>12</v>
      </c>
      <c r="I67" t="s">
        <v>28</v>
      </c>
      <c r="J67" t="s">
        <v>14</v>
      </c>
      <c r="K67" s="1">
        <v>6</v>
      </c>
    </row>
    <row r="68" spans="1:11" x14ac:dyDescent="0.25">
      <c r="A68" t="s">
        <v>24</v>
      </c>
      <c r="B68" t="s">
        <v>25</v>
      </c>
      <c r="C68" t="s">
        <v>26</v>
      </c>
      <c r="D68">
        <v>68</v>
      </c>
      <c r="E68" t="s">
        <v>37</v>
      </c>
      <c r="F68">
        <v>71</v>
      </c>
      <c r="G68" t="s">
        <v>111</v>
      </c>
      <c r="H68" t="s">
        <v>12</v>
      </c>
      <c r="I68" t="s">
        <v>28</v>
      </c>
      <c r="J68" t="s">
        <v>15</v>
      </c>
      <c r="K68" s="1">
        <v>1</v>
      </c>
    </row>
    <row r="69" spans="1:11" x14ac:dyDescent="0.25">
      <c r="A69" t="s">
        <v>24</v>
      </c>
      <c r="B69" t="s">
        <v>25</v>
      </c>
      <c r="C69" t="s">
        <v>26</v>
      </c>
      <c r="D69">
        <v>68</v>
      </c>
      <c r="E69" t="s">
        <v>37</v>
      </c>
      <c r="F69">
        <v>174</v>
      </c>
      <c r="G69" t="s">
        <v>211</v>
      </c>
      <c r="H69" t="s">
        <v>12</v>
      </c>
      <c r="I69" t="s">
        <v>13</v>
      </c>
      <c r="J69" t="s">
        <v>14</v>
      </c>
      <c r="K69" s="1">
        <v>1</v>
      </c>
    </row>
    <row r="70" spans="1:11" x14ac:dyDescent="0.25">
      <c r="A70" t="s">
        <v>24</v>
      </c>
      <c r="B70" t="s">
        <v>25</v>
      </c>
      <c r="C70" t="s">
        <v>26</v>
      </c>
      <c r="D70">
        <v>68</v>
      </c>
      <c r="E70" t="s">
        <v>37</v>
      </c>
      <c r="F70">
        <v>174</v>
      </c>
      <c r="G70" t="s">
        <v>211</v>
      </c>
      <c r="H70" t="s">
        <v>12</v>
      </c>
      <c r="I70" t="s">
        <v>13</v>
      </c>
      <c r="J70" t="s">
        <v>15</v>
      </c>
      <c r="K70" s="1">
        <v>1</v>
      </c>
    </row>
    <row r="71" spans="1:11" x14ac:dyDescent="0.25">
      <c r="A71" t="s">
        <v>24</v>
      </c>
      <c r="B71" t="s">
        <v>25</v>
      </c>
      <c r="C71" t="s">
        <v>26</v>
      </c>
      <c r="D71">
        <v>69</v>
      </c>
      <c r="E71" t="s">
        <v>112</v>
      </c>
      <c r="F71">
        <v>1353</v>
      </c>
      <c r="G71" t="s">
        <v>212</v>
      </c>
      <c r="H71" t="s">
        <v>12</v>
      </c>
      <c r="I71" t="s">
        <v>13</v>
      </c>
      <c r="J71" t="s">
        <v>14</v>
      </c>
      <c r="K71" s="1">
        <v>1</v>
      </c>
    </row>
    <row r="72" spans="1:11" x14ac:dyDescent="0.25">
      <c r="A72" t="s">
        <v>24</v>
      </c>
      <c r="B72" t="s">
        <v>25</v>
      </c>
      <c r="C72" t="s">
        <v>26</v>
      </c>
      <c r="D72">
        <v>316</v>
      </c>
      <c r="E72" t="s">
        <v>213</v>
      </c>
      <c r="F72">
        <v>778</v>
      </c>
      <c r="G72" t="s">
        <v>214</v>
      </c>
      <c r="H72" t="s">
        <v>12</v>
      </c>
      <c r="I72" t="s">
        <v>13</v>
      </c>
      <c r="J72" t="s">
        <v>14</v>
      </c>
      <c r="K72" s="1">
        <v>28</v>
      </c>
    </row>
    <row r="73" spans="1:11" x14ac:dyDescent="0.25">
      <c r="A73" t="s">
        <v>24</v>
      </c>
      <c r="B73" t="s">
        <v>25</v>
      </c>
      <c r="C73" t="s">
        <v>26</v>
      </c>
      <c r="D73">
        <v>316</v>
      </c>
      <c r="E73" t="s">
        <v>213</v>
      </c>
      <c r="F73">
        <v>778</v>
      </c>
      <c r="G73" t="s">
        <v>214</v>
      </c>
      <c r="H73" t="s">
        <v>12</v>
      </c>
      <c r="I73" t="s">
        <v>13</v>
      </c>
      <c r="J73" t="s">
        <v>15</v>
      </c>
      <c r="K73" s="1">
        <v>22</v>
      </c>
    </row>
    <row r="74" spans="1:11" x14ac:dyDescent="0.25">
      <c r="A74" t="s">
        <v>24</v>
      </c>
      <c r="B74" t="s">
        <v>25</v>
      </c>
      <c r="C74" t="s">
        <v>26</v>
      </c>
      <c r="D74">
        <v>316</v>
      </c>
      <c r="E74" t="s">
        <v>213</v>
      </c>
      <c r="F74">
        <v>779</v>
      </c>
      <c r="G74" t="s">
        <v>215</v>
      </c>
      <c r="H74" t="s">
        <v>12</v>
      </c>
      <c r="I74" t="s">
        <v>13</v>
      </c>
      <c r="J74" t="s">
        <v>14</v>
      </c>
      <c r="K74" s="1">
        <v>30</v>
      </c>
    </row>
    <row r="75" spans="1:11" x14ac:dyDescent="0.25">
      <c r="A75" t="s">
        <v>24</v>
      </c>
      <c r="B75" t="s">
        <v>25</v>
      </c>
      <c r="C75" t="s">
        <v>26</v>
      </c>
      <c r="D75">
        <v>316</v>
      </c>
      <c r="E75" t="s">
        <v>213</v>
      </c>
      <c r="F75">
        <v>779</v>
      </c>
      <c r="G75" t="s">
        <v>215</v>
      </c>
      <c r="H75" t="s">
        <v>12</v>
      </c>
      <c r="I75" t="s">
        <v>13</v>
      </c>
      <c r="J75" t="s">
        <v>15</v>
      </c>
      <c r="K75" s="1">
        <v>35</v>
      </c>
    </row>
    <row r="76" spans="1:11" x14ac:dyDescent="0.25">
      <c r="A76" t="s">
        <v>24</v>
      </c>
      <c r="B76" t="s">
        <v>25</v>
      </c>
      <c r="C76" t="s">
        <v>26</v>
      </c>
      <c r="D76">
        <v>843</v>
      </c>
      <c r="E76" t="s">
        <v>113</v>
      </c>
      <c r="F76">
        <v>119</v>
      </c>
      <c r="G76" t="s">
        <v>39</v>
      </c>
      <c r="H76" t="s">
        <v>17</v>
      </c>
      <c r="I76" t="s">
        <v>40</v>
      </c>
      <c r="J76" t="s">
        <v>15</v>
      </c>
      <c r="K76" s="1">
        <v>1</v>
      </c>
    </row>
    <row r="77" spans="1:11" x14ac:dyDescent="0.25">
      <c r="A77" t="s">
        <v>24</v>
      </c>
      <c r="B77" t="s">
        <v>25</v>
      </c>
      <c r="C77" t="s">
        <v>26</v>
      </c>
      <c r="D77">
        <v>67</v>
      </c>
      <c r="E77" t="s">
        <v>307</v>
      </c>
      <c r="F77">
        <v>1346</v>
      </c>
      <c r="G77" t="s">
        <v>308</v>
      </c>
      <c r="H77" t="s">
        <v>12</v>
      </c>
      <c r="I77" t="s">
        <v>13</v>
      </c>
      <c r="J77" t="s">
        <v>14</v>
      </c>
      <c r="K77" s="1">
        <v>2</v>
      </c>
    </row>
    <row r="78" spans="1:11" x14ac:dyDescent="0.25">
      <c r="A78" t="s">
        <v>24</v>
      </c>
      <c r="B78" t="s">
        <v>25</v>
      </c>
      <c r="C78" t="s">
        <v>26</v>
      </c>
      <c r="D78">
        <v>67</v>
      </c>
      <c r="E78" t="s">
        <v>307</v>
      </c>
      <c r="F78">
        <v>1346</v>
      </c>
      <c r="G78" t="s">
        <v>308</v>
      </c>
      <c r="H78" t="s">
        <v>12</v>
      </c>
      <c r="I78" t="s">
        <v>13</v>
      </c>
      <c r="J78" t="s">
        <v>14</v>
      </c>
      <c r="K78" s="1">
        <v>1</v>
      </c>
    </row>
    <row r="79" spans="1:11" x14ac:dyDescent="0.25">
      <c r="A79" t="s">
        <v>24</v>
      </c>
      <c r="B79" t="s">
        <v>25</v>
      </c>
      <c r="C79" t="s">
        <v>26</v>
      </c>
      <c r="D79">
        <v>67</v>
      </c>
      <c r="E79" t="s">
        <v>307</v>
      </c>
      <c r="F79">
        <v>1346</v>
      </c>
      <c r="G79" t="s">
        <v>308</v>
      </c>
      <c r="H79" t="s">
        <v>12</v>
      </c>
      <c r="I79" t="s">
        <v>13</v>
      </c>
      <c r="J79" t="s">
        <v>15</v>
      </c>
      <c r="K79" s="1">
        <v>2</v>
      </c>
    </row>
    <row r="80" spans="1:11" x14ac:dyDescent="0.25">
      <c r="A80" t="s">
        <v>24</v>
      </c>
      <c r="B80" t="s">
        <v>25</v>
      </c>
      <c r="C80" t="s">
        <v>26</v>
      </c>
      <c r="D80">
        <v>70</v>
      </c>
      <c r="E80" t="s">
        <v>309</v>
      </c>
      <c r="F80">
        <v>1355</v>
      </c>
      <c r="G80" t="s">
        <v>309</v>
      </c>
      <c r="H80" t="s">
        <v>12</v>
      </c>
      <c r="I80" t="s">
        <v>13</v>
      </c>
      <c r="J80" t="s">
        <v>14</v>
      </c>
      <c r="K80" s="1">
        <v>1</v>
      </c>
    </row>
    <row r="81" spans="1:11" x14ac:dyDescent="0.25">
      <c r="A81" t="s">
        <v>24</v>
      </c>
      <c r="B81" t="s">
        <v>25</v>
      </c>
      <c r="C81" t="s">
        <v>26</v>
      </c>
      <c r="D81">
        <v>65</v>
      </c>
      <c r="E81" t="s">
        <v>310</v>
      </c>
      <c r="F81">
        <v>1335</v>
      </c>
      <c r="G81" t="s">
        <v>310</v>
      </c>
      <c r="H81" t="s">
        <v>12</v>
      </c>
      <c r="I81" t="s">
        <v>13</v>
      </c>
      <c r="J81" t="s">
        <v>15</v>
      </c>
      <c r="K81" s="1">
        <v>1</v>
      </c>
    </row>
    <row r="82" spans="1:11" x14ac:dyDescent="0.25">
      <c r="A82" t="s">
        <v>24</v>
      </c>
      <c r="B82" t="s">
        <v>41</v>
      </c>
      <c r="C82" t="s">
        <v>42</v>
      </c>
      <c r="D82">
        <v>31</v>
      </c>
      <c r="E82" t="s">
        <v>42</v>
      </c>
      <c r="F82">
        <v>702</v>
      </c>
      <c r="G82" t="s">
        <v>146</v>
      </c>
      <c r="H82" t="s">
        <v>12</v>
      </c>
      <c r="I82" t="s">
        <v>13</v>
      </c>
      <c r="J82">
        <v>0</v>
      </c>
      <c r="K82" s="1">
        <v>1</v>
      </c>
    </row>
    <row r="83" spans="1:11" x14ac:dyDescent="0.25">
      <c r="A83" t="s">
        <v>24</v>
      </c>
      <c r="B83" t="s">
        <v>41</v>
      </c>
      <c r="C83" t="s">
        <v>42</v>
      </c>
      <c r="D83">
        <v>31</v>
      </c>
      <c r="E83" t="s">
        <v>42</v>
      </c>
      <c r="F83">
        <v>702</v>
      </c>
      <c r="G83" t="s">
        <v>146</v>
      </c>
      <c r="H83" t="s">
        <v>12</v>
      </c>
      <c r="I83" t="s">
        <v>13</v>
      </c>
      <c r="J83" t="s">
        <v>14</v>
      </c>
      <c r="K83" s="1">
        <v>5</v>
      </c>
    </row>
    <row r="84" spans="1:11" x14ac:dyDescent="0.25">
      <c r="A84" t="s">
        <v>24</v>
      </c>
      <c r="B84" t="s">
        <v>41</v>
      </c>
      <c r="C84" t="s">
        <v>42</v>
      </c>
      <c r="D84">
        <v>31</v>
      </c>
      <c r="E84" t="s">
        <v>42</v>
      </c>
      <c r="F84">
        <v>702</v>
      </c>
      <c r="G84" t="s">
        <v>146</v>
      </c>
      <c r="H84" t="s">
        <v>12</v>
      </c>
      <c r="I84" t="s">
        <v>13</v>
      </c>
      <c r="J84" t="s">
        <v>15</v>
      </c>
      <c r="K84" s="1">
        <v>10</v>
      </c>
    </row>
    <row r="85" spans="1:11" x14ac:dyDescent="0.25">
      <c r="A85" t="s">
        <v>24</v>
      </c>
      <c r="B85" t="s">
        <v>41</v>
      </c>
      <c r="C85" t="s">
        <v>42</v>
      </c>
      <c r="D85">
        <v>31</v>
      </c>
      <c r="E85" t="s">
        <v>42</v>
      </c>
      <c r="F85">
        <v>704</v>
      </c>
      <c r="G85" t="s">
        <v>186</v>
      </c>
      <c r="H85" t="s">
        <v>12</v>
      </c>
      <c r="I85" t="s">
        <v>28</v>
      </c>
      <c r="J85" t="s">
        <v>14</v>
      </c>
      <c r="K85" s="1">
        <v>96</v>
      </c>
    </row>
    <row r="86" spans="1:11" x14ac:dyDescent="0.25">
      <c r="A86" t="s">
        <v>24</v>
      </c>
      <c r="B86" t="s">
        <v>41</v>
      </c>
      <c r="C86" t="s">
        <v>42</v>
      </c>
      <c r="D86">
        <v>31</v>
      </c>
      <c r="E86" t="s">
        <v>42</v>
      </c>
      <c r="F86">
        <v>704</v>
      </c>
      <c r="G86" t="s">
        <v>186</v>
      </c>
      <c r="H86" t="s">
        <v>12</v>
      </c>
      <c r="I86" t="s">
        <v>28</v>
      </c>
      <c r="J86" t="s">
        <v>15</v>
      </c>
      <c r="K86" s="1">
        <v>72</v>
      </c>
    </row>
    <row r="87" spans="1:11" x14ac:dyDescent="0.25">
      <c r="A87" t="s">
        <v>24</v>
      </c>
      <c r="B87" t="s">
        <v>41</v>
      </c>
      <c r="C87" t="s">
        <v>41</v>
      </c>
      <c r="D87">
        <v>605</v>
      </c>
      <c r="E87" t="s">
        <v>187</v>
      </c>
      <c r="F87">
        <v>605</v>
      </c>
      <c r="G87" t="s">
        <v>188</v>
      </c>
      <c r="H87" t="s">
        <v>12</v>
      </c>
      <c r="I87" t="s">
        <v>31</v>
      </c>
      <c r="J87" t="s">
        <v>14</v>
      </c>
      <c r="K87" s="1">
        <v>73</v>
      </c>
    </row>
    <row r="88" spans="1:11" x14ac:dyDescent="0.25">
      <c r="A88" t="s">
        <v>24</v>
      </c>
      <c r="B88" t="s">
        <v>41</v>
      </c>
      <c r="C88" t="s">
        <v>41</v>
      </c>
      <c r="D88">
        <v>605</v>
      </c>
      <c r="E88" t="s">
        <v>187</v>
      </c>
      <c r="F88">
        <v>605</v>
      </c>
      <c r="G88" t="s">
        <v>188</v>
      </c>
      <c r="H88" t="s">
        <v>12</v>
      </c>
      <c r="I88" t="s">
        <v>31</v>
      </c>
      <c r="J88" t="s">
        <v>15</v>
      </c>
      <c r="K88" s="1">
        <v>67</v>
      </c>
    </row>
    <row r="89" spans="1:11" x14ac:dyDescent="0.25">
      <c r="A89" t="s">
        <v>24</v>
      </c>
      <c r="B89" t="s">
        <v>41</v>
      </c>
      <c r="C89" t="s">
        <v>41</v>
      </c>
      <c r="D89">
        <v>350</v>
      </c>
      <c r="E89" t="s">
        <v>311</v>
      </c>
      <c r="F89">
        <v>1637</v>
      </c>
      <c r="G89" t="s">
        <v>312</v>
      </c>
      <c r="H89" t="s">
        <v>12</v>
      </c>
      <c r="I89" t="s">
        <v>31</v>
      </c>
      <c r="J89" t="s">
        <v>14</v>
      </c>
      <c r="K89" s="1">
        <v>2</v>
      </c>
    </row>
    <row r="90" spans="1:11" x14ac:dyDescent="0.25">
      <c r="A90" t="s">
        <v>24</v>
      </c>
      <c r="B90" t="s">
        <v>41</v>
      </c>
      <c r="C90" t="s">
        <v>41</v>
      </c>
      <c r="D90">
        <v>350</v>
      </c>
      <c r="E90" t="s">
        <v>311</v>
      </c>
      <c r="F90">
        <v>1637</v>
      </c>
      <c r="G90" t="s">
        <v>312</v>
      </c>
      <c r="H90" t="s">
        <v>12</v>
      </c>
      <c r="I90" t="s">
        <v>31</v>
      </c>
      <c r="J90" t="s">
        <v>15</v>
      </c>
      <c r="K90" s="1">
        <v>1</v>
      </c>
    </row>
    <row r="91" spans="1:11" x14ac:dyDescent="0.25">
      <c r="A91" t="s">
        <v>24</v>
      </c>
      <c r="B91" t="s">
        <v>41</v>
      </c>
      <c r="C91" t="s">
        <v>41</v>
      </c>
      <c r="D91">
        <v>19</v>
      </c>
      <c r="E91" t="s">
        <v>41</v>
      </c>
      <c r="F91">
        <v>256</v>
      </c>
      <c r="G91" t="s">
        <v>147</v>
      </c>
      <c r="H91" t="s">
        <v>12</v>
      </c>
      <c r="I91" t="s">
        <v>13</v>
      </c>
      <c r="J91" t="s">
        <v>14</v>
      </c>
      <c r="K91" s="1">
        <v>1</v>
      </c>
    </row>
    <row r="92" spans="1:11" x14ac:dyDescent="0.25">
      <c r="A92" t="s">
        <v>24</v>
      </c>
      <c r="B92" t="s">
        <v>41</v>
      </c>
      <c r="C92" t="s">
        <v>41</v>
      </c>
      <c r="D92">
        <v>19</v>
      </c>
      <c r="E92" t="s">
        <v>41</v>
      </c>
      <c r="F92">
        <v>256</v>
      </c>
      <c r="G92" t="s">
        <v>147</v>
      </c>
      <c r="H92" t="s">
        <v>12</v>
      </c>
      <c r="I92" t="s">
        <v>13</v>
      </c>
      <c r="J92" t="s">
        <v>15</v>
      </c>
      <c r="K92" s="1">
        <v>3</v>
      </c>
    </row>
    <row r="93" spans="1:11" x14ac:dyDescent="0.25">
      <c r="A93" t="s">
        <v>24</v>
      </c>
      <c r="B93" t="s">
        <v>41</v>
      </c>
      <c r="C93" t="s">
        <v>313</v>
      </c>
      <c r="D93">
        <v>324</v>
      </c>
      <c r="E93" t="s">
        <v>314</v>
      </c>
      <c r="F93">
        <v>876</v>
      </c>
      <c r="G93" t="s">
        <v>314</v>
      </c>
      <c r="H93" t="s">
        <v>12</v>
      </c>
      <c r="I93" t="s">
        <v>13</v>
      </c>
      <c r="J93" t="s">
        <v>14</v>
      </c>
      <c r="K93" s="1">
        <v>4</v>
      </c>
    </row>
    <row r="94" spans="1:11" x14ac:dyDescent="0.25">
      <c r="A94" t="s">
        <v>24</v>
      </c>
      <c r="B94" t="s">
        <v>41</v>
      </c>
      <c r="C94" t="s">
        <v>313</v>
      </c>
      <c r="D94">
        <v>324</v>
      </c>
      <c r="E94" t="s">
        <v>314</v>
      </c>
      <c r="F94">
        <v>876</v>
      </c>
      <c r="G94" t="s">
        <v>314</v>
      </c>
      <c r="H94" t="s">
        <v>12</v>
      </c>
      <c r="I94" t="s">
        <v>13</v>
      </c>
      <c r="J94" t="s">
        <v>15</v>
      </c>
      <c r="K94" s="1">
        <v>14</v>
      </c>
    </row>
    <row r="95" spans="1:11" x14ac:dyDescent="0.25">
      <c r="A95" t="s">
        <v>24</v>
      </c>
      <c r="B95" t="s">
        <v>41</v>
      </c>
      <c r="C95" t="s">
        <v>148</v>
      </c>
      <c r="D95">
        <v>29</v>
      </c>
      <c r="E95" t="s">
        <v>149</v>
      </c>
      <c r="F95">
        <v>1183</v>
      </c>
      <c r="G95" t="s">
        <v>150</v>
      </c>
      <c r="H95" t="s">
        <v>12</v>
      </c>
      <c r="I95" t="s">
        <v>13</v>
      </c>
      <c r="J95" t="s">
        <v>14</v>
      </c>
      <c r="K95" s="1">
        <v>27</v>
      </c>
    </row>
    <row r="96" spans="1:11" x14ac:dyDescent="0.25">
      <c r="A96" t="s">
        <v>24</v>
      </c>
      <c r="B96" t="s">
        <v>41</v>
      </c>
      <c r="C96" t="s">
        <v>148</v>
      </c>
      <c r="D96">
        <v>29</v>
      </c>
      <c r="E96" t="s">
        <v>149</v>
      </c>
      <c r="F96">
        <v>1183</v>
      </c>
      <c r="G96" t="s">
        <v>150</v>
      </c>
      <c r="H96" t="s">
        <v>12</v>
      </c>
      <c r="I96" t="s">
        <v>13</v>
      </c>
      <c r="J96" t="s">
        <v>15</v>
      </c>
      <c r="K96" s="1">
        <v>33</v>
      </c>
    </row>
    <row r="97" spans="1:11" x14ac:dyDescent="0.25">
      <c r="A97" t="s">
        <v>24</v>
      </c>
      <c r="B97" t="s">
        <v>41</v>
      </c>
      <c r="C97" t="s">
        <v>148</v>
      </c>
      <c r="D97">
        <v>29</v>
      </c>
      <c r="E97" t="s">
        <v>149</v>
      </c>
      <c r="F97">
        <v>1184</v>
      </c>
      <c r="G97" t="s">
        <v>30</v>
      </c>
      <c r="H97" t="s">
        <v>12</v>
      </c>
      <c r="I97" t="s">
        <v>13</v>
      </c>
      <c r="J97" t="s">
        <v>14</v>
      </c>
      <c r="K97" s="1">
        <v>14</v>
      </c>
    </row>
    <row r="98" spans="1:11" x14ac:dyDescent="0.25">
      <c r="A98" t="s">
        <v>24</v>
      </c>
      <c r="B98" t="s">
        <v>41</v>
      </c>
      <c r="C98" t="s">
        <v>148</v>
      </c>
      <c r="D98">
        <v>29</v>
      </c>
      <c r="E98" t="s">
        <v>149</v>
      </c>
      <c r="F98">
        <v>1184</v>
      </c>
      <c r="G98" t="s">
        <v>30</v>
      </c>
      <c r="H98" t="s">
        <v>12</v>
      </c>
      <c r="I98" t="s">
        <v>13</v>
      </c>
      <c r="J98" t="s">
        <v>15</v>
      </c>
      <c r="K98" s="1">
        <v>13</v>
      </c>
    </row>
    <row r="99" spans="1:11" x14ac:dyDescent="0.25">
      <c r="A99" t="s">
        <v>24</v>
      </c>
      <c r="B99" t="s">
        <v>43</v>
      </c>
      <c r="C99" t="s">
        <v>44</v>
      </c>
      <c r="D99">
        <v>104</v>
      </c>
      <c r="E99" t="s">
        <v>151</v>
      </c>
      <c r="F99">
        <v>65</v>
      </c>
      <c r="G99" t="s">
        <v>216</v>
      </c>
      <c r="H99" t="s">
        <v>12</v>
      </c>
      <c r="I99" t="s">
        <v>28</v>
      </c>
      <c r="J99" t="s">
        <v>14</v>
      </c>
      <c r="K99" s="1">
        <v>1</v>
      </c>
    </row>
    <row r="100" spans="1:11" x14ac:dyDescent="0.25">
      <c r="A100" t="s">
        <v>24</v>
      </c>
      <c r="B100" t="s">
        <v>43</v>
      </c>
      <c r="C100" t="s">
        <v>44</v>
      </c>
      <c r="D100">
        <v>104</v>
      </c>
      <c r="E100" t="s">
        <v>151</v>
      </c>
      <c r="F100">
        <v>65</v>
      </c>
      <c r="G100" t="s">
        <v>216</v>
      </c>
      <c r="H100" t="s">
        <v>12</v>
      </c>
      <c r="I100" t="s">
        <v>28</v>
      </c>
      <c r="J100" t="s">
        <v>15</v>
      </c>
      <c r="K100" s="1">
        <v>1</v>
      </c>
    </row>
    <row r="101" spans="1:11" x14ac:dyDescent="0.25">
      <c r="A101" t="s">
        <v>24</v>
      </c>
      <c r="B101" t="s">
        <v>43</v>
      </c>
      <c r="C101" t="s">
        <v>44</v>
      </c>
      <c r="D101">
        <v>104</v>
      </c>
      <c r="E101" t="s">
        <v>151</v>
      </c>
      <c r="F101">
        <v>67</v>
      </c>
      <c r="G101" t="s">
        <v>189</v>
      </c>
      <c r="H101" t="s">
        <v>12</v>
      </c>
      <c r="I101" t="s">
        <v>28</v>
      </c>
      <c r="J101" t="s">
        <v>14</v>
      </c>
      <c r="K101" s="1">
        <v>7</v>
      </c>
    </row>
    <row r="102" spans="1:11" x14ac:dyDescent="0.25">
      <c r="A102" t="s">
        <v>24</v>
      </c>
      <c r="B102" t="s">
        <v>43</v>
      </c>
      <c r="C102" t="s">
        <v>44</v>
      </c>
      <c r="D102">
        <v>104</v>
      </c>
      <c r="E102" t="s">
        <v>151</v>
      </c>
      <c r="F102">
        <v>67</v>
      </c>
      <c r="G102" t="s">
        <v>189</v>
      </c>
      <c r="H102" t="s">
        <v>12</v>
      </c>
      <c r="I102" t="s">
        <v>28</v>
      </c>
      <c r="J102" t="s">
        <v>15</v>
      </c>
      <c r="K102" s="1">
        <v>16</v>
      </c>
    </row>
    <row r="103" spans="1:11" x14ac:dyDescent="0.25">
      <c r="A103" t="s">
        <v>24</v>
      </c>
      <c r="B103" t="s">
        <v>43</v>
      </c>
      <c r="C103" t="s">
        <v>44</v>
      </c>
      <c r="D103">
        <v>104</v>
      </c>
      <c r="E103" t="s">
        <v>151</v>
      </c>
      <c r="F103">
        <v>735</v>
      </c>
      <c r="G103" t="s">
        <v>152</v>
      </c>
      <c r="H103" t="s">
        <v>12</v>
      </c>
      <c r="I103" t="s">
        <v>13</v>
      </c>
      <c r="J103" t="s">
        <v>15</v>
      </c>
      <c r="K103" s="1">
        <v>2</v>
      </c>
    </row>
    <row r="104" spans="1:11" x14ac:dyDescent="0.25">
      <c r="A104" t="s">
        <v>24</v>
      </c>
      <c r="B104" t="s">
        <v>43</v>
      </c>
      <c r="C104" t="s">
        <v>44</v>
      </c>
      <c r="D104">
        <v>104</v>
      </c>
      <c r="E104" t="s">
        <v>151</v>
      </c>
      <c r="F104">
        <v>736</v>
      </c>
      <c r="G104" t="s">
        <v>217</v>
      </c>
      <c r="H104" t="s">
        <v>12</v>
      </c>
      <c r="I104" t="s">
        <v>13</v>
      </c>
      <c r="J104" t="s">
        <v>14</v>
      </c>
      <c r="K104" s="1">
        <v>2</v>
      </c>
    </row>
    <row r="105" spans="1:11" x14ac:dyDescent="0.25">
      <c r="A105" t="s">
        <v>24</v>
      </c>
      <c r="B105" t="s">
        <v>43</v>
      </c>
      <c r="C105" t="s">
        <v>44</v>
      </c>
      <c r="D105">
        <v>104</v>
      </c>
      <c r="E105" t="s">
        <v>151</v>
      </c>
      <c r="F105">
        <v>736</v>
      </c>
      <c r="G105" t="s">
        <v>217</v>
      </c>
      <c r="H105" t="s">
        <v>12</v>
      </c>
      <c r="I105" t="s">
        <v>13</v>
      </c>
      <c r="J105" t="s">
        <v>14</v>
      </c>
      <c r="K105" s="1">
        <v>1</v>
      </c>
    </row>
    <row r="106" spans="1:11" x14ac:dyDescent="0.25">
      <c r="A106" t="s">
        <v>24</v>
      </c>
      <c r="B106" t="s">
        <v>43</v>
      </c>
      <c r="C106" t="s">
        <v>44</v>
      </c>
      <c r="D106">
        <v>104</v>
      </c>
      <c r="E106" t="s">
        <v>151</v>
      </c>
      <c r="F106">
        <v>736</v>
      </c>
      <c r="G106" t="s">
        <v>217</v>
      </c>
      <c r="H106" t="s">
        <v>12</v>
      </c>
      <c r="I106" t="s">
        <v>13</v>
      </c>
      <c r="J106" t="s">
        <v>15</v>
      </c>
      <c r="K106" s="1">
        <v>3</v>
      </c>
    </row>
    <row r="107" spans="1:11" x14ac:dyDescent="0.25">
      <c r="A107" t="s">
        <v>24</v>
      </c>
      <c r="B107" t="s">
        <v>43</v>
      </c>
      <c r="C107" t="s">
        <v>44</v>
      </c>
      <c r="D107">
        <v>51</v>
      </c>
      <c r="E107" t="s">
        <v>153</v>
      </c>
      <c r="F107">
        <v>66</v>
      </c>
      <c r="G107" t="s">
        <v>190</v>
      </c>
      <c r="H107" t="s">
        <v>12</v>
      </c>
      <c r="I107" t="s">
        <v>28</v>
      </c>
      <c r="J107" t="s">
        <v>14</v>
      </c>
      <c r="K107" s="1">
        <v>6</v>
      </c>
    </row>
    <row r="108" spans="1:11" x14ac:dyDescent="0.25">
      <c r="A108" t="s">
        <v>24</v>
      </c>
      <c r="B108" t="s">
        <v>43</v>
      </c>
      <c r="C108" t="s">
        <v>44</v>
      </c>
      <c r="D108">
        <v>51</v>
      </c>
      <c r="E108" t="s">
        <v>153</v>
      </c>
      <c r="F108">
        <v>66</v>
      </c>
      <c r="G108" t="s">
        <v>190</v>
      </c>
      <c r="H108" t="s">
        <v>12</v>
      </c>
      <c r="I108" t="s">
        <v>28</v>
      </c>
      <c r="J108" t="s">
        <v>15</v>
      </c>
      <c r="K108" s="1">
        <v>11</v>
      </c>
    </row>
    <row r="109" spans="1:11" x14ac:dyDescent="0.25">
      <c r="A109" t="s">
        <v>24</v>
      </c>
      <c r="B109" t="s">
        <v>43</v>
      </c>
      <c r="C109" t="s">
        <v>44</v>
      </c>
      <c r="D109">
        <v>51</v>
      </c>
      <c r="E109" t="s">
        <v>153</v>
      </c>
      <c r="F109">
        <v>262</v>
      </c>
      <c r="G109" t="s">
        <v>154</v>
      </c>
      <c r="H109" t="s">
        <v>12</v>
      </c>
      <c r="I109" t="s">
        <v>13</v>
      </c>
      <c r="J109" t="s">
        <v>15</v>
      </c>
      <c r="K109" s="1">
        <v>1</v>
      </c>
    </row>
    <row r="110" spans="1:11" x14ac:dyDescent="0.25">
      <c r="A110" t="s">
        <v>24</v>
      </c>
      <c r="B110" t="s">
        <v>43</v>
      </c>
      <c r="C110" t="s">
        <v>44</v>
      </c>
      <c r="D110">
        <v>51</v>
      </c>
      <c r="E110" t="s">
        <v>153</v>
      </c>
      <c r="F110">
        <v>317</v>
      </c>
      <c r="G110" t="s">
        <v>218</v>
      </c>
      <c r="H110" t="s">
        <v>12</v>
      </c>
      <c r="I110" t="s">
        <v>13</v>
      </c>
      <c r="J110" t="s">
        <v>14</v>
      </c>
      <c r="K110" s="1">
        <v>1</v>
      </c>
    </row>
    <row r="111" spans="1:11" x14ac:dyDescent="0.25">
      <c r="A111" t="s">
        <v>24</v>
      </c>
      <c r="B111" t="s">
        <v>43</v>
      </c>
      <c r="C111" t="s">
        <v>44</v>
      </c>
      <c r="D111">
        <v>51</v>
      </c>
      <c r="E111" t="s">
        <v>153</v>
      </c>
      <c r="F111">
        <v>317</v>
      </c>
      <c r="G111" t="s">
        <v>218</v>
      </c>
      <c r="H111" t="s">
        <v>12</v>
      </c>
      <c r="I111" t="s">
        <v>13</v>
      </c>
      <c r="J111" t="s">
        <v>15</v>
      </c>
      <c r="K111" s="1">
        <v>2</v>
      </c>
    </row>
    <row r="112" spans="1:11" x14ac:dyDescent="0.25">
      <c r="A112" t="s">
        <v>24</v>
      </c>
      <c r="B112" t="s">
        <v>43</v>
      </c>
      <c r="C112" t="s">
        <v>44</v>
      </c>
      <c r="D112">
        <v>119</v>
      </c>
      <c r="E112" t="s">
        <v>45</v>
      </c>
      <c r="F112">
        <v>319</v>
      </c>
      <c r="G112" t="s">
        <v>46</v>
      </c>
      <c r="H112" t="s">
        <v>12</v>
      </c>
      <c r="I112" t="s">
        <v>13</v>
      </c>
      <c r="J112" t="s">
        <v>14</v>
      </c>
      <c r="K112" s="1">
        <v>13</v>
      </c>
    </row>
    <row r="113" spans="1:11" x14ac:dyDescent="0.25">
      <c r="A113" t="s">
        <v>24</v>
      </c>
      <c r="B113" t="s">
        <v>43</v>
      </c>
      <c r="C113" t="s">
        <v>44</v>
      </c>
      <c r="D113">
        <v>119</v>
      </c>
      <c r="E113" t="s">
        <v>45</v>
      </c>
      <c r="F113">
        <v>319</v>
      </c>
      <c r="G113" t="s">
        <v>46</v>
      </c>
      <c r="H113" t="s">
        <v>12</v>
      </c>
      <c r="I113" t="s">
        <v>13</v>
      </c>
      <c r="J113" t="s">
        <v>15</v>
      </c>
      <c r="K113" s="1">
        <v>18</v>
      </c>
    </row>
    <row r="114" spans="1:11" x14ac:dyDescent="0.25">
      <c r="A114" t="s">
        <v>24</v>
      </c>
      <c r="B114" t="s">
        <v>43</v>
      </c>
      <c r="C114" t="s">
        <v>44</v>
      </c>
      <c r="D114">
        <v>119</v>
      </c>
      <c r="E114" t="s">
        <v>45</v>
      </c>
      <c r="F114">
        <v>320</v>
      </c>
      <c r="G114" t="s">
        <v>45</v>
      </c>
      <c r="H114" t="s">
        <v>12</v>
      </c>
      <c r="I114" t="s">
        <v>13</v>
      </c>
      <c r="J114" t="s">
        <v>14</v>
      </c>
      <c r="K114" s="1">
        <v>24</v>
      </c>
    </row>
    <row r="115" spans="1:11" x14ac:dyDescent="0.25">
      <c r="A115" t="s">
        <v>24</v>
      </c>
      <c r="B115" t="s">
        <v>43</v>
      </c>
      <c r="C115" t="s">
        <v>44</v>
      </c>
      <c r="D115">
        <v>119</v>
      </c>
      <c r="E115" t="s">
        <v>45</v>
      </c>
      <c r="F115">
        <v>320</v>
      </c>
      <c r="G115" t="s">
        <v>45</v>
      </c>
      <c r="H115" t="s">
        <v>12</v>
      </c>
      <c r="I115" t="s">
        <v>13</v>
      </c>
      <c r="J115" t="s">
        <v>15</v>
      </c>
      <c r="K115" s="1">
        <v>24</v>
      </c>
    </row>
    <row r="116" spans="1:11" x14ac:dyDescent="0.25">
      <c r="A116" t="s">
        <v>24</v>
      </c>
      <c r="B116" t="s">
        <v>43</v>
      </c>
      <c r="C116" t="s">
        <v>44</v>
      </c>
      <c r="D116">
        <v>119</v>
      </c>
      <c r="E116" t="s">
        <v>45</v>
      </c>
      <c r="F116">
        <v>389</v>
      </c>
      <c r="G116" t="s">
        <v>353</v>
      </c>
      <c r="H116" t="s">
        <v>12</v>
      </c>
      <c r="I116" t="s">
        <v>13</v>
      </c>
      <c r="J116" t="s">
        <v>14</v>
      </c>
      <c r="K116" s="1">
        <v>1</v>
      </c>
    </row>
    <row r="117" spans="1:11" x14ac:dyDescent="0.25">
      <c r="A117" t="s">
        <v>24</v>
      </c>
      <c r="B117" t="s">
        <v>43</v>
      </c>
      <c r="C117" t="s">
        <v>47</v>
      </c>
      <c r="D117">
        <v>150</v>
      </c>
      <c r="E117" t="s">
        <v>48</v>
      </c>
      <c r="F117">
        <v>961</v>
      </c>
      <c r="G117" t="s">
        <v>48</v>
      </c>
      <c r="H117" t="s">
        <v>12</v>
      </c>
      <c r="I117" t="s">
        <v>13</v>
      </c>
      <c r="J117" t="s">
        <v>14</v>
      </c>
      <c r="K117" s="1">
        <v>1</v>
      </c>
    </row>
    <row r="118" spans="1:11" x14ac:dyDescent="0.25">
      <c r="A118" t="s">
        <v>24</v>
      </c>
      <c r="B118" t="s">
        <v>43</v>
      </c>
      <c r="C118" t="s">
        <v>43</v>
      </c>
      <c r="D118">
        <v>229</v>
      </c>
      <c r="E118" t="s">
        <v>219</v>
      </c>
      <c r="F118">
        <v>1544</v>
      </c>
      <c r="G118" t="s">
        <v>220</v>
      </c>
      <c r="H118" t="s">
        <v>12</v>
      </c>
      <c r="I118" t="s">
        <v>13</v>
      </c>
      <c r="J118" t="s">
        <v>15</v>
      </c>
      <c r="K118" s="1">
        <v>1</v>
      </c>
    </row>
    <row r="119" spans="1:11" x14ac:dyDescent="0.25">
      <c r="A119" t="s">
        <v>24</v>
      </c>
      <c r="B119" t="s">
        <v>43</v>
      </c>
      <c r="C119" t="s">
        <v>43</v>
      </c>
      <c r="D119">
        <v>629</v>
      </c>
      <c r="E119" t="s">
        <v>315</v>
      </c>
      <c r="F119">
        <v>629</v>
      </c>
      <c r="G119" t="s">
        <v>316</v>
      </c>
      <c r="H119" t="s">
        <v>12</v>
      </c>
      <c r="I119" t="s">
        <v>31</v>
      </c>
      <c r="J119" t="s">
        <v>14</v>
      </c>
      <c r="K119" s="1">
        <v>1</v>
      </c>
    </row>
    <row r="120" spans="1:11" x14ac:dyDescent="0.25">
      <c r="A120" t="s">
        <v>24</v>
      </c>
      <c r="B120" t="s">
        <v>43</v>
      </c>
      <c r="C120" t="s">
        <v>43</v>
      </c>
      <c r="D120">
        <v>629</v>
      </c>
      <c r="E120" t="s">
        <v>315</v>
      </c>
      <c r="F120">
        <v>629</v>
      </c>
      <c r="G120" t="s">
        <v>316</v>
      </c>
      <c r="H120" t="s">
        <v>12</v>
      </c>
      <c r="I120" t="s">
        <v>31</v>
      </c>
      <c r="J120" t="s">
        <v>15</v>
      </c>
      <c r="K120" s="1">
        <v>3</v>
      </c>
    </row>
    <row r="121" spans="1:11" x14ac:dyDescent="0.25">
      <c r="A121" t="s">
        <v>24</v>
      </c>
      <c r="B121" t="s">
        <v>43</v>
      </c>
      <c r="C121" t="s">
        <v>43</v>
      </c>
      <c r="D121">
        <v>59</v>
      </c>
      <c r="E121" t="s">
        <v>49</v>
      </c>
      <c r="F121">
        <v>4</v>
      </c>
      <c r="G121" t="s">
        <v>49</v>
      </c>
      <c r="H121" t="s">
        <v>17</v>
      </c>
      <c r="I121" t="s">
        <v>18</v>
      </c>
      <c r="J121" t="s">
        <v>14</v>
      </c>
      <c r="K121" s="1">
        <v>1</v>
      </c>
    </row>
    <row r="122" spans="1:11" x14ac:dyDescent="0.25">
      <c r="A122" t="s">
        <v>24</v>
      </c>
      <c r="B122" t="s">
        <v>43</v>
      </c>
      <c r="C122" t="s">
        <v>43</v>
      </c>
      <c r="D122">
        <v>59</v>
      </c>
      <c r="E122" t="s">
        <v>49</v>
      </c>
      <c r="F122">
        <v>4</v>
      </c>
      <c r="G122" t="s">
        <v>49</v>
      </c>
      <c r="H122" t="s">
        <v>17</v>
      </c>
      <c r="I122" t="s">
        <v>18</v>
      </c>
      <c r="J122" t="s">
        <v>15</v>
      </c>
      <c r="K122" s="1">
        <v>1</v>
      </c>
    </row>
    <row r="123" spans="1:11" x14ac:dyDescent="0.25">
      <c r="A123" t="s">
        <v>24</v>
      </c>
      <c r="B123" t="s">
        <v>43</v>
      </c>
      <c r="C123" t="s">
        <v>43</v>
      </c>
      <c r="D123">
        <v>228</v>
      </c>
      <c r="E123" t="s">
        <v>221</v>
      </c>
      <c r="F123">
        <v>803</v>
      </c>
      <c r="G123" t="s">
        <v>222</v>
      </c>
      <c r="H123" t="s">
        <v>12</v>
      </c>
      <c r="I123" t="s">
        <v>13</v>
      </c>
      <c r="J123" t="s">
        <v>15</v>
      </c>
      <c r="K123" s="1">
        <v>1</v>
      </c>
    </row>
    <row r="124" spans="1:11" x14ac:dyDescent="0.25">
      <c r="A124" t="s">
        <v>24</v>
      </c>
      <c r="B124" t="s">
        <v>43</v>
      </c>
      <c r="C124" t="s">
        <v>223</v>
      </c>
      <c r="D124">
        <v>509</v>
      </c>
      <c r="E124" t="s">
        <v>224</v>
      </c>
      <c r="F124">
        <v>1589</v>
      </c>
      <c r="G124" t="s">
        <v>224</v>
      </c>
      <c r="H124" t="s">
        <v>17</v>
      </c>
      <c r="I124" t="s">
        <v>106</v>
      </c>
      <c r="J124" t="s">
        <v>14</v>
      </c>
      <c r="K124" s="1">
        <v>6</v>
      </c>
    </row>
    <row r="125" spans="1:11" x14ac:dyDescent="0.25">
      <c r="A125" t="s">
        <v>24</v>
      </c>
      <c r="B125" t="s">
        <v>43</v>
      </c>
      <c r="C125" t="s">
        <v>223</v>
      </c>
      <c r="D125">
        <v>509</v>
      </c>
      <c r="E125" t="s">
        <v>224</v>
      </c>
      <c r="F125">
        <v>1589</v>
      </c>
      <c r="G125" t="s">
        <v>224</v>
      </c>
      <c r="H125" t="s">
        <v>17</v>
      </c>
      <c r="I125" t="s">
        <v>106</v>
      </c>
      <c r="J125" t="s">
        <v>15</v>
      </c>
      <c r="K125" s="1">
        <v>4</v>
      </c>
    </row>
    <row r="126" spans="1:11" x14ac:dyDescent="0.25">
      <c r="A126" t="s">
        <v>24</v>
      </c>
      <c r="B126" t="s">
        <v>43</v>
      </c>
      <c r="C126" t="s">
        <v>225</v>
      </c>
      <c r="D126">
        <v>233</v>
      </c>
      <c r="E126" t="s">
        <v>226</v>
      </c>
      <c r="F126">
        <v>1217</v>
      </c>
      <c r="G126" t="s">
        <v>227</v>
      </c>
      <c r="H126" t="s">
        <v>12</v>
      </c>
      <c r="I126" t="s">
        <v>13</v>
      </c>
      <c r="J126" t="s">
        <v>14</v>
      </c>
      <c r="K126" s="1">
        <v>3</v>
      </c>
    </row>
    <row r="127" spans="1:11" x14ac:dyDescent="0.25">
      <c r="A127" t="s">
        <v>24</v>
      </c>
      <c r="B127" t="s">
        <v>43</v>
      </c>
      <c r="C127" t="s">
        <v>225</v>
      </c>
      <c r="D127">
        <v>233</v>
      </c>
      <c r="E127" t="s">
        <v>226</v>
      </c>
      <c r="F127">
        <v>1217</v>
      </c>
      <c r="G127" t="s">
        <v>227</v>
      </c>
      <c r="H127" t="s">
        <v>12</v>
      </c>
      <c r="I127" t="s">
        <v>13</v>
      </c>
      <c r="J127" t="s">
        <v>15</v>
      </c>
      <c r="K127" s="1">
        <v>4</v>
      </c>
    </row>
    <row r="128" spans="1:11" x14ac:dyDescent="0.25">
      <c r="A128" t="s">
        <v>24</v>
      </c>
      <c r="B128" t="s">
        <v>50</v>
      </c>
      <c r="C128" t="s">
        <v>51</v>
      </c>
      <c r="D128">
        <v>801</v>
      </c>
      <c r="E128" t="s">
        <v>228</v>
      </c>
      <c r="F128">
        <v>1561</v>
      </c>
      <c r="G128" t="s">
        <v>229</v>
      </c>
      <c r="H128" t="s">
        <v>12</v>
      </c>
      <c r="I128" t="s">
        <v>13</v>
      </c>
      <c r="J128" t="s">
        <v>14</v>
      </c>
      <c r="K128" s="1">
        <v>8</v>
      </c>
    </row>
    <row r="129" spans="1:11" x14ac:dyDescent="0.25">
      <c r="A129" t="s">
        <v>24</v>
      </c>
      <c r="B129" t="s">
        <v>50</v>
      </c>
      <c r="C129" t="s">
        <v>51</v>
      </c>
      <c r="D129">
        <v>801</v>
      </c>
      <c r="E129" t="s">
        <v>228</v>
      </c>
      <c r="F129">
        <v>1561</v>
      </c>
      <c r="G129" t="s">
        <v>229</v>
      </c>
      <c r="H129" t="s">
        <v>12</v>
      </c>
      <c r="I129" t="s">
        <v>13</v>
      </c>
      <c r="J129" t="s">
        <v>15</v>
      </c>
      <c r="K129" s="1">
        <v>10</v>
      </c>
    </row>
    <row r="130" spans="1:11" x14ac:dyDescent="0.25">
      <c r="A130" t="s">
        <v>24</v>
      </c>
      <c r="B130" t="s">
        <v>50</v>
      </c>
      <c r="C130" t="s">
        <v>51</v>
      </c>
      <c r="D130">
        <v>21</v>
      </c>
      <c r="E130" t="s">
        <v>230</v>
      </c>
      <c r="F130">
        <v>30</v>
      </c>
      <c r="G130" t="s">
        <v>231</v>
      </c>
      <c r="H130" t="s">
        <v>17</v>
      </c>
      <c r="I130" t="s">
        <v>18</v>
      </c>
      <c r="J130" t="s">
        <v>14</v>
      </c>
      <c r="K130" s="1">
        <v>1</v>
      </c>
    </row>
    <row r="131" spans="1:11" x14ac:dyDescent="0.25">
      <c r="A131" t="s">
        <v>24</v>
      </c>
      <c r="B131" t="s">
        <v>50</v>
      </c>
      <c r="C131" t="s">
        <v>51</v>
      </c>
      <c r="D131">
        <v>21</v>
      </c>
      <c r="E131" t="s">
        <v>230</v>
      </c>
      <c r="F131">
        <v>30</v>
      </c>
      <c r="G131" t="s">
        <v>231</v>
      </c>
      <c r="H131" t="s">
        <v>17</v>
      </c>
      <c r="I131" t="s">
        <v>18</v>
      </c>
      <c r="J131" t="s">
        <v>14</v>
      </c>
      <c r="K131" s="1">
        <v>1</v>
      </c>
    </row>
    <row r="132" spans="1:11" x14ac:dyDescent="0.25">
      <c r="A132" t="s">
        <v>24</v>
      </c>
      <c r="B132" t="s">
        <v>50</v>
      </c>
      <c r="C132" t="s">
        <v>51</v>
      </c>
      <c r="D132">
        <v>21</v>
      </c>
      <c r="E132" t="s">
        <v>230</v>
      </c>
      <c r="F132">
        <v>30</v>
      </c>
      <c r="G132" t="s">
        <v>231</v>
      </c>
      <c r="H132" t="s">
        <v>17</v>
      </c>
      <c r="I132" t="s">
        <v>18</v>
      </c>
      <c r="J132" t="s">
        <v>15</v>
      </c>
      <c r="K132" s="1">
        <v>1</v>
      </c>
    </row>
    <row r="133" spans="1:11" x14ac:dyDescent="0.25">
      <c r="A133" t="s">
        <v>24</v>
      </c>
      <c r="B133" t="s">
        <v>50</v>
      </c>
      <c r="C133" t="s">
        <v>51</v>
      </c>
      <c r="D133">
        <v>21</v>
      </c>
      <c r="E133" t="s">
        <v>230</v>
      </c>
      <c r="F133">
        <v>210</v>
      </c>
      <c r="G133" t="s">
        <v>372</v>
      </c>
      <c r="H133" t="s">
        <v>12</v>
      </c>
      <c r="I133" t="s">
        <v>13</v>
      </c>
      <c r="J133" t="s">
        <v>14</v>
      </c>
      <c r="K133">
        <v>11</v>
      </c>
    </row>
    <row r="134" spans="1:11" x14ac:dyDescent="0.25">
      <c r="A134" t="s">
        <v>24</v>
      </c>
      <c r="B134" t="s">
        <v>50</v>
      </c>
      <c r="C134" t="s">
        <v>51</v>
      </c>
      <c r="D134">
        <v>21</v>
      </c>
      <c r="E134" t="s">
        <v>230</v>
      </c>
      <c r="F134">
        <v>210</v>
      </c>
      <c r="G134" t="s">
        <v>372</v>
      </c>
      <c r="H134" t="s">
        <v>12</v>
      </c>
      <c r="I134" t="s">
        <v>13</v>
      </c>
      <c r="J134" t="s">
        <v>15</v>
      </c>
      <c r="K134">
        <v>11</v>
      </c>
    </row>
    <row r="135" spans="1:11" x14ac:dyDescent="0.25">
      <c r="A135" t="s">
        <v>24</v>
      </c>
      <c r="B135" t="s">
        <v>50</v>
      </c>
      <c r="C135" t="s">
        <v>51</v>
      </c>
      <c r="D135">
        <v>309</v>
      </c>
      <c r="E135" t="s">
        <v>114</v>
      </c>
      <c r="F135">
        <v>48</v>
      </c>
      <c r="G135" t="s">
        <v>16</v>
      </c>
      <c r="H135" t="s">
        <v>12</v>
      </c>
      <c r="I135" t="s">
        <v>13</v>
      </c>
      <c r="J135" t="s">
        <v>14</v>
      </c>
      <c r="K135">
        <v>1</v>
      </c>
    </row>
    <row r="136" spans="1:11" x14ac:dyDescent="0.25">
      <c r="A136" t="s">
        <v>24</v>
      </c>
      <c r="B136" t="s">
        <v>50</v>
      </c>
      <c r="C136" t="s">
        <v>51</v>
      </c>
      <c r="D136">
        <v>309</v>
      </c>
      <c r="E136" t="s">
        <v>114</v>
      </c>
      <c r="F136">
        <v>219</v>
      </c>
      <c r="G136" t="s">
        <v>354</v>
      </c>
      <c r="H136" t="s">
        <v>12</v>
      </c>
      <c r="I136" t="s">
        <v>13</v>
      </c>
      <c r="J136" t="s">
        <v>15</v>
      </c>
      <c r="K136">
        <v>1</v>
      </c>
    </row>
    <row r="137" spans="1:11" x14ac:dyDescent="0.25">
      <c r="A137" t="s">
        <v>24</v>
      </c>
      <c r="B137" t="s">
        <v>50</v>
      </c>
      <c r="C137" t="s">
        <v>232</v>
      </c>
      <c r="D137">
        <v>20</v>
      </c>
      <c r="E137" t="s">
        <v>233</v>
      </c>
      <c r="F137">
        <v>47</v>
      </c>
      <c r="G137" t="s">
        <v>234</v>
      </c>
      <c r="H137" t="s">
        <v>12</v>
      </c>
      <c r="I137" t="s">
        <v>13</v>
      </c>
      <c r="J137" t="s">
        <v>15</v>
      </c>
      <c r="K137">
        <v>1</v>
      </c>
    </row>
    <row r="138" spans="1:11" x14ac:dyDescent="0.25">
      <c r="A138" t="s">
        <v>24</v>
      </c>
      <c r="B138" t="s">
        <v>50</v>
      </c>
      <c r="C138" t="s">
        <v>232</v>
      </c>
      <c r="D138">
        <v>174</v>
      </c>
      <c r="E138" t="s">
        <v>74</v>
      </c>
      <c r="F138">
        <v>441</v>
      </c>
      <c r="G138" t="s">
        <v>74</v>
      </c>
      <c r="H138" t="s">
        <v>17</v>
      </c>
      <c r="I138" t="s">
        <v>18</v>
      </c>
      <c r="J138" t="s">
        <v>14</v>
      </c>
      <c r="K138">
        <v>2</v>
      </c>
    </row>
    <row r="139" spans="1:11" x14ac:dyDescent="0.25">
      <c r="A139" t="s">
        <v>24</v>
      </c>
      <c r="B139" t="s">
        <v>50</v>
      </c>
      <c r="C139" t="s">
        <v>232</v>
      </c>
      <c r="D139">
        <v>108</v>
      </c>
      <c r="E139" t="s">
        <v>235</v>
      </c>
      <c r="F139">
        <v>81</v>
      </c>
      <c r="G139" t="s">
        <v>236</v>
      </c>
      <c r="H139" t="s">
        <v>12</v>
      </c>
      <c r="I139" t="s">
        <v>13</v>
      </c>
      <c r="J139" t="s">
        <v>14</v>
      </c>
      <c r="K139">
        <v>3</v>
      </c>
    </row>
    <row r="140" spans="1:11" x14ac:dyDescent="0.25">
      <c r="A140" t="s">
        <v>24</v>
      </c>
      <c r="B140" t="s">
        <v>50</v>
      </c>
      <c r="C140" t="s">
        <v>232</v>
      </c>
      <c r="D140">
        <v>108</v>
      </c>
      <c r="E140" t="s">
        <v>235</v>
      </c>
      <c r="F140">
        <v>204</v>
      </c>
      <c r="G140" t="s">
        <v>237</v>
      </c>
      <c r="H140" t="s">
        <v>17</v>
      </c>
      <c r="I140" t="s">
        <v>18</v>
      </c>
      <c r="J140" t="s">
        <v>15</v>
      </c>
      <c r="K140">
        <v>2</v>
      </c>
    </row>
    <row r="141" spans="1:11" x14ac:dyDescent="0.25">
      <c r="A141" t="s">
        <v>24</v>
      </c>
      <c r="B141" t="s">
        <v>50</v>
      </c>
      <c r="C141" t="s">
        <v>232</v>
      </c>
      <c r="D141">
        <v>108</v>
      </c>
      <c r="E141" t="s">
        <v>235</v>
      </c>
      <c r="F141">
        <v>204</v>
      </c>
      <c r="G141" t="s">
        <v>237</v>
      </c>
      <c r="H141" t="s">
        <v>17</v>
      </c>
      <c r="I141" t="s">
        <v>18</v>
      </c>
      <c r="J141" t="s">
        <v>15</v>
      </c>
      <c r="K141">
        <v>3</v>
      </c>
    </row>
    <row r="142" spans="1:11" x14ac:dyDescent="0.25">
      <c r="A142" t="s">
        <v>24</v>
      </c>
      <c r="B142" t="s">
        <v>50</v>
      </c>
      <c r="C142" t="s">
        <v>155</v>
      </c>
      <c r="D142">
        <v>27</v>
      </c>
      <c r="E142" t="s">
        <v>156</v>
      </c>
      <c r="F142">
        <v>1175</v>
      </c>
      <c r="G142" t="s">
        <v>73</v>
      </c>
      <c r="H142" t="s">
        <v>12</v>
      </c>
      <c r="I142" t="s">
        <v>13</v>
      </c>
      <c r="J142" t="s">
        <v>14</v>
      </c>
      <c r="K142">
        <v>7</v>
      </c>
    </row>
    <row r="143" spans="1:11" x14ac:dyDescent="0.25">
      <c r="A143" t="s">
        <v>24</v>
      </c>
      <c r="B143" t="s">
        <v>50</v>
      </c>
      <c r="C143" t="s">
        <v>155</v>
      </c>
      <c r="D143">
        <v>27</v>
      </c>
      <c r="E143" t="s">
        <v>156</v>
      </c>
      <c r="F143">
        <v>1175</v>
      </c>
      <c r="G143" t="s">
        <v>73</v>
      </c>
      <c r="H143" t="s">
        <v>12</v>
      </c>
      <c r="I143" t="s">
        <v>13</v>
      </c>
      <c r="J143" t="s">
        <v>15</v>
      </c>
      <c r="K143">
        <v>5</v>
      </c>
    </row>
    <row r="144" spans="1:11" x14ac:dyDescent="0.25">
      <c r="A144" t="s">
        <v>24</v>
      </c>
      <c r="B144" t="s">
        <v>50</v>
      </c>
      <c r="C144" t="s">
        <v>155</v>
      </c>
      <c r="D144">
        <v>27</v>
      </c>
      <c r="E144" t="s">
        <v>156</v>
      </c>
      <c r="F144">
        <v>1176</v>
      </c>
      <c r="G144" t="s">
        <v>317</v>
      </c>
      <c r="H144" t="s">
        <v>12</v>
      </c>
      <c r="I144" t="s">
        <v>13</v>
      </c>
      <c r="J144" t="s">
        <v>14</v>
      </c>
      <c r="K144">
        <v>13</v>
      </c>
    </row>
    <row r="145" spans="1:11" x14ac:dyDescent="0.25">
      <c r="A145" t="s">
        <v>24</v>
      </c>
      <c r="B145" t="s">
        <v>50</v>
      </c>
      <c r="C145" t="s">
        <v>155</v>
      </c>
      <c r="D145">
        <v>27</v>
      </c>
      <c r="E145" t="s">
        <v>156</v>
      </c>
      <c r="F145">
        <v>1176</v>
      </c>
      <c r="G145" t="s">
        <v>317</v>
      </c>
      <c r="H145" t="s">
        <v>12</v>
      </c>
      <c r="I145" t="s">
        <v>13</v>
      </c>
      <c r="J145" t="s">
        <v>15</v>
      </c>
      <c r="K145">
        <v>15</v>
      </c>
    </row>
    <row r="146" spans="1:11" x14ac:dyDescent="0.25">
      <c r="A146" t="s">
        <v>24</v>
      </c>
      <c r="B146" t="s">
        <v>50</v>
      </c>
      <c r="C146" t="s">
        <v>52</v>
      </c>
      <c r="D146">
        <v>342</v>
      </c>
      <c r="E146" t="s">
        <v>238</v>
      </c>
      <c r="F146">
        <v>839</v>
      </c>
      <c r="G146" t="s">
        <v>239</v>
      </c>
      <c r="H146" t="s">
        <v>17</v>
      </c>
      <c r="I146" t="s">
        <v>18</v>
      </c>
      <c r="J146" t="s">
        <v>14</v>
      </c>
      <c r="K146">
        <v>1</v>
      </c>
    </row>
    <row r="147" spans="1:11" x14ac:dyDescent="0.25">
      <c r="A147" t="s">
        <v>24</v>
      </c>
      <c r="B147" t="s">
        <v>50</v>
      </c>
      <c r="C147" t="s">
        <v>52</v>
      </c>
      <c r="D147">
        <v>342</v>
      </c>
      <c r="E147" t="s">
        <v>238</v>
      </c>
      <c r="F147">
        <v>839</v>
      </c>
      <c r="G147" t="s">
        <v>239</v>
      </c>
      <c r="H147" t="s">
        <v>17</v>
      </c>
      <c r="I147" t="s">
        <v>18</v>
      </c>
      <c r="J147" t="s">
        <v>14</v>
      </c>
      <c r="K147">
        <v>1</v>
      </c>
    </row>
    <row r="148" spans="1:11" x14ac:dyDescent="0.25">
      <c r="A148" t="s">
        <v>24</v>
      </c>
      <c r="B148" t="s">
        <v>50</v>
      </c>
      <c r="C148" t="s">
        <v>52</v>
      </c>
      <c r="D148">
        <v>342</v>
      </c>
      <c r="E148" t="s">
        <v>238</v>
      </c>
      <c r="F148">
        <v>839</v>
      </c>
      <c r="G148" t="s">
        <v>239</v>
      </c>
      <c r="H148" t="s">
        <v>17</v>
      </c>
      <c r="I148" t="s">
        <v>18</v>
      </c>
      <c r="J148" t="s">
        <v>15</v>
      </c>
      <c r="K148">
        <v>1</v>
      </c>
    </row>
    <row r="149" spans="1:11" x14ac:dyDescent="0.25">
      <c r="A149" t="s">
        <v>24</v>
      </c>
      <c r="B149" t="s">
        <v>50</v>
      </c>
      <c r="C149" t="s">
        <v>52</v>
      </c>
      <c r="D149">
        <v>342</v>
      </c>
      <c r="E149" t="s">
        <v>238</v>
      </c>
      <c r="F149">
        <v>839</v>
      </c>
      <c r="G149" t="s">
        <v>239</v>
      </c>
      <c r="H149" t="s">
        <v>17</v>
      </c>
      <c r="I149" t="s">
        <v>18</v>
      </c>
      <c r="J149" t="s">
        <v>15</v>
      </c>
      <c r="K149">
        <v>1</v>
      </c>
    </row>
    <row r="150" spans="1:11" x14ac:dyDescent="0.25">
      <c r="A150" t="s">
        <v>24</v>
      </c>
      <c r="B150" t="s">
        <v>50</v>
      </c>
      <c r="C150" t="s">
        <v>52</v>
      </c>
      <c r="D150">
        <v>84</v>
      </c>
      <c r="E150" t="s">
        <v>53</v>
      </c>
      <c r="F150">
        <v>5</v>
      </c>
      <c r="G150" t="s">
        <v>53</v>
      </c>
      <c r="H150" t="s">
        <v>17</v>
      </c>
      <c r="I150" t="s">
        <v>18</v>
      </c>
      <c r="J150" t="s">
        <v>15</v>
      </c>
      <c r="K150">
        <v>1</v>
      </c>
    </row>
    <row r="151" spans="1:11" x14ac:dyDescent="0.25">
      <c r="A151" t="s">
        <v>24</v>
      </c>
      <c r="B151" t="s">
        <v>50</v>
      </c>
      <c r="C151" t="s">
        <v>52</v>
      </c>
      <c r="D151">
        <v>84</v>
      </c>
      <c r="E151" t="s">
        <v>53</v>
      </c>
      <c r="F151">
        <v>348</v>
      </c>
      <c r="G151" t="s">
        <v>240</v>
      </c>
      <c r="H151" t="s">
        <v>12</v>
      </c>
      <c r="I151" t="s">
        <v>13</v>
      </c>
      <c r="J151" t="s">
        <v>14</v>
      </c>
      <c r="K151">
        <v>2</v>
      </c>
    </row>
    <row r="152" spans="1:11" x14ac:dyDescent="0.25">
      <c r="A152" t="s">
        <v>24</v>
      </c>
      <c r="B152" t="s">
        <v>50</v>
      </c>
      <c r="C152" t="s">
        <v>52</v>
      </c>
      <c r="D152">
        <v>84</v>
      </c>
      <c r="E152" t="s">
        <v>53</v>
      </c>
      <c r="F152">
        <v>348</v>
      </c>
      <c r="G152" t="s">
        <v>240</v>
      </c>
      <c r="H152" t="s">
        <v>12</v>
      </c>
      <c r="I152" t="s">
        <v>13</v>
      </c>
      <c r="J152" t="s">
        <v>15</v>
      </c>
      <c r="K152">
        <v>2</v>
      </c>
    </row>
    <row r="153" spans="1:11" x14ac:dyDescent="0.25">
      <c r="A153" t="s">
        <v>24</v>
      </c>
      <c r="B153" t="s">
        <v>50</v>
      </c>
      <c r="C153" t="s">
        <v>52</v>
      </c>
      <c r="D153">
        <v>502</v>
      </c>
      <c r="E153" t="s">
        <v>241</v>
      </c>
      <c r="F153">
        <v>1582</v>
      </c>
      <c r="G153" t="s">
        <v>241</v>
      </c>
      <c r="H153" t="s">
        <v>17</v>
      </c>
      <c r="I153" t="s">
        <v>106</v>
      </c>
      <c r="J153" t="s">
        <v>15</v>
      </c>
      <c r="K153">
        <v>1</v>
      </c>
    </row>
    <row r="154" spans="1:11" x14ac:dyDescent="0.25">
      <c r="A154" t="s">
        <v>24</v>
      </c>
      <c r="B154" t="s">
        <v>50</v>
      </c>
      <c r="C154" t="s">
        <v>52</v>
      </c>
      <c r="D154">
        <v>503</v>
      </c>
      <c r="E154" t="s">
        <v>137</v>
      </c>
      <c r="F154">
        <v>1583</v>
      </c>
      <c r="G154" t="s">
        <v>137</v>
      </c>
      <c r="H154" t="s">
        <v>17</v>
      </c>
      <c r="I154" t="s">
        <v>106</v>
      </c>
      <c r="J154" t="s">
        <v>14</v>
      </c>
      <c r="K154">
        <v>1</v>
      </c>
    </row>
    <row r="155" spans="1:11" x14ac:dyDescent="0.25">
      <c r="A155" t="s">
        <v>24</v>
      </c>
      <c r="B155" t="s">
        <v>50</v>
      </c>
      <c r="C155" t="s">
        <v>52</v>
      </c>
      <c r="D155">
        <v>503</v>
      </c>
      <c r="E155" t="s">
        <v>137</v>
      </c>
      <c r="F155">
        <v>1583</v>
      </c>
      <c r="G155" t="s">
        <v>137</v>
      </c>
      <c r="H155" t="s">
        <v>17</v>
      </c>
      <c r="I155" t="s">
        <v>106</v>
      </c>
      <c r="J155" t="s">
        <v>15</v>
      </c>
      <c r="K155">
        <v>1</v>
      </c>
    </row>
    <row r="156" spans="1:11" x14ac:dyDescent="0.25">
      <c r="A156" t="s">
        <v>24</v>
      </c>
      <c r="B156" t="s">
        <v>50</v>
      </c>
      <c r="C156" t="s">
        <v>52</v>
      </c>
      <c r="D156">
        <v>815</v>
      </c>
      <c r="E156" t="s">
        <v>54</v>
      </c>
      <c r="F156">
        <v>714</v>
      </c>
      <c r="G156" t="s">
        <v>115</v>
      </c>
      <c r="H156" t="s">
        <v>12</v>
      </c>
      <c r="I156" t="s">
        <v>13</v>
      </c>
      <c r="J156" t="s">
        <v>14</v>
      </c>
      <c r="K156">
        <v>8</v>
      </c>
    </row>
    <row r="157" spans="1:11" x14ac:dyDescent="0.25">
      <c r="A157" t="s">
        <v>24</v>
      </c>
      <c r="B157" t="s">
        <v>50</v>
      </c>
      <c r="C157" t="s">
        <v>52</v>
      </c>
      <c r="D157">
        <v>815</v>
      </c>
      <c r="E157" t="s">
        <v>54</v>
      </c>
      <c r="F157">
        <v>714</v>
      </c>
      <c r="G157" t="s">
        <v>115</v>
      </c>
      <c r="H157" t="s">
        <v>12</v>
      </c>
      <c r="I157" t="s">
        <v>13</v>
      </c>
      <c r="J157" t="s">
        <v>15</v>
      </c>
      <c r="K157">
        <v>3</v>
      </c>
    </row>
    <row r="158" spans="1:11" x14ac:dyDescent="0.25">
      <c r="A158" t="s">
        <v>24</v>
      </c>
      <c r="B158" t="s">
        <v>50</v>
      </c>
      <c r="C158" t="s">
        <v>52</v>
      </c>
      <c r="D158">
        <v>188</v>
      </c>
      <c r="E158" t="s">
        <v>373</v>
      </c>
      <c r="F158">
        <v>1395</v>
      </c>
      <c r="G158" t="s">
        <v>374</v>
      </c>
      <c r="H158" t="s">
        <v>12</v>
      </c>
      <c r="I158" t="s">
        <v>13</v>
      </c>
      <c r="J158" t="s">
        <v>15</v>
      </c>
      <c r="K158">
        <v>1</v>
      </c>
    </row>
    <row r="159" spans="1:11" x14ac:dyDescent="0.25">
      <c r="A159" t="s">
        <v>24</v>
      </c>
      <c r="B159" t="s">
        <v>50</v>
      </c>
      <c r="C159" t="s">
        <v>52</v>
      </c>
      <c r="D159">
        <v>176</v>
      </c>
      <c r="E159" t="s">
        <v>242</v>
      </c>
      <c r="F159">
        <v>713</v>
      </c>
      <c r="G159" t="s">
        <v>242</v>
      </c>
      <c r="H159" t="s">
        <v>12</v>
      </c>
      <c r="I159" t="s">
        <v>13</v>
      </c>
      <c r="J159" t="s">
        <v>14</v>
      </c>
      <c r="K159">
        <v>2</v>
      </c>
    </row>
    <row r="160" spans="1:11" x14ac:dyDescent="0.25">
      <c r="A160" t="s">
        <v>24</v>
      </c>
      <c r="B160" t="s">
        <v>50</v>
      </c>
      <c r="C160" t="s">
        <v>52</v>
      </c>
      <c r="D160">
        <v>176</v>
      </c>
      <c r="E160" t="s">
        <v>242</v>
      </c>
      <c r="F160">
        <v>713</v>
      </c>
      <c r="G160" t="s">
        <v>242</v>
      </c>
      <c r="H160" t="s">
        <v>12</v>
      </c>
      <c r="I160" t="s">
        <v>13</v>
      </c>
      <c r="J160" t="s">
        <v>15</v>
      </c>
      <c r="K160">
        <v>6</v>
      </c>
    </row>
    <row r="161" spans="1:11" x14ac:dyDescent="0.25">
      <c r="A161" t="s">
        <v>24</v>
      </c>
      <c r="B161" t="s">
        <v>50</v>
      </c>
      <c r="C161" t="s">
        <v>52</v>
      </c>
      <c r="D161">
        <v>191</v>
      </c>
      <c r="E161" t="s">
        <v>243</v>
      </c>
      <c r="F161">
        <v>808</v>
      </c>
      <c r="G161" t="s">
        <v>244</v>
      </c>
      <c r="H161" t="s">
        <v>12</v>
      </c>
      <c r="I161" t="s">
        <v>28</v>
      </c>
      <c r="J161" t="s">
        <v>15</v>
      </c>
      <c r="K161">
        <v>3</v>
      </c>
    </row>
    <row r="162" spans="1:11" x14ac:dyDescent="0.25">
      <c r="A162" t="s">
        <v>24</v>
      </c>
      <c r="B162" t="s">
        <v>50</v>
      </c>
      <c r="C162" t="s">
        <v>52</v>
      </c>
      <c r="D162">
        <v>829</v>
      </c>
      <c r="E162" t="s">
        <v>245</v>
      </c>
      <c r="F162">
        <v>807</v>
      </c>
      <c r="G162" t="s">
        <v>246</v>
      </c>
      <c r="H162" t="s">
        <v>12</v>
      </c>
      <c r="I162" t="s">
        <v>13</v>
      </c>
      <c r="J162" t="s">
        <v>14</v>
      </c>
      <c r="K162">
        <v>7</v>
      </c>
    </row>
    <row r="163" spans="1:11" x14ac:dyDescent="0.25">
      <c r="A163" t="s">
        <v>24</v>
      </c>
      <c r="B163" t="s">
        <v>50</v>
      </c>
      <c r="C163" t="s">
        <v>52</v>
      </c>
      <c r="D163">
        <v>829</v>
      </c>
      <c r="E163" t="s">
        <v>245</v>
      </c>
      <c r="F163">
        <v>807</v>
      </c>
      <c r="G163" t="s">
        <v>246</v>
      </c>
      <c r="H163" t="s">
        <v>12</v>
      </c>
      <c r="I163" t="s">
        <v>13</v>
      </c>
      <c r="J163" t="s">
        <v>15</v>
      </c>
      <c r="K163">
        <v>3</v>
      </c>
    </row>
    <row r="164" spans="1:11" x14ac:dyDescent="0.25">
      <c r="A164" t="s">
        <v>24</v>
      </c>
      <c r="B164" t="s">
        <v>50</v>
      </c>
      <c r="C164" t="s">
        <v>52</v>
      </c>
      <c r="D164">
        <v>81</v>
      </c>
      <c r="E164" t="s">
        <v>247</v>
      </c>
      <c r="F164">
        <v>694</v>
      </c>
      <c r="G164" t="s">
        <v>248</v>
      </c>
      <c r="H164" t="s">
        <v>12</v>
      </c>
      <c r="I164" t="s">
        <v>13</v>
      </c>
      <c r="J164" t="s">
        <v>14</v>
      </c>
      <c r="K164">
        <v>2</v>
      </c>
    </row>
    <row r="165" spans="1:11" x14ac:dyDescent="0.25">
      <c r="A165" t="s">
        <v>24</v>
      </c>
      <c r="B165" t="s">
        <v>50</v>
      </c>
      <c r="C165" t="s">
        <v>52</v>
      </c>
      <c r="D165">
        <v>81</v>
      </c>
      <c r="E165" t="s">
        <v>247</v>
      </c>
      <c r="F165">
        <v>694</v>
      </c>
      <c r="G165" t="s">
        <v>248</v>
      </c>
      <c r="H165" t="s">
        <v>12</v>
      </c>
      <c r="I165" t="s">
        <v>13</v>
      </c>
      <c r="J165" t="s">
        <v>14</v>
      </c>
      <c r="K165">
        <v>1</v>
      </c>
    </row>
    <row r="166" spans="1:11" x14ac:dyDescent="0.25">
      <c r="A166" t="s">
        <v>24</v>
      </c>
      <c r="B166" t="s">
        <v>50</v>
      </c>
      <c r="C166" t="s">
        <v>52</v>
      </c>
      <c r="D166">
        <v>81</v>
      </c>
      <c r="E166" t="s">
        <v>247</v>
      </c>
      <c r="F166">
        <v>694</v>
      </c>
      <c r="G166" t="s">
        <v>248</v>
      </c>
      <c r="H166" t="s">
        <v>12</v>
      </c>
      <c r="I166" t="s">
        <v>13</v>
      </c>
      <c r="J166" t="s">
        <v>15</v>
      </c>
      <c r="K166">
        <v>1</v>
      </c>
    </row>
    <row r="167" spans="1:11" x14ac:dyDescent="0.25">
      <c r="A167" t="s">
        <v>24</v>
      </c>
      <c r="B167" t="s">
        <v>50</v>
      </c>
      <c r="C167" t="s">
        <v>52</v>
      </c>
      <c r="D167">
        <v>81</v>
      </c>
      <c r="E167" t="s">
        <v>247</v>
      </c>
      <c r="F167">
        <v>694</v>
      </c>
      <c r="G167" t="s">
        <v>248</v>
      </c>
      <c r="H167" t="s">
        <v>12</v>
      </c>
      <c r="I167" t="s">
        <v>13</v>
      </c>
      <c r="J167" t="s">
        <v>15</v>
      </c>
      <c r="K167">
        <v>1</v>
      </c>
    </row>
    <row r="168" spans="1:11" x14ac:dyDescent="0.25">
      <c r="A168" t="s">
        <v>24</v>
      </c>
      <c r="B168" t="s">
        <v>50</v>
      </c>
      <c r="C168" t="s">
        <v>52</v>
      </c>
      <c r="D168">
        <v>81</v>
      </c>
      <c r="E168" t="s">
        <v>247</v>
      </c>
      <c r="F168">
        <v>695</v>
      </c>
      <c r="G168" t="s">
        <v>234</v>
      </c>
      <c r="H168" t="s">
        <v>12</v>
      </c>
      <c r="I168" t="s">
        <v>13</v>
      </c>
      <c r="J168" t="s">
        <v>14</v>
      </c>
      <c r="K168">
        <v>45</v>
      </c>
    </row>
    <row r="169" spans="1:11" x14ac:dyDescent="0.25">
      <c r="A169" t="s">
        <v>24</v>
      </c>
      <c r="B169" t="s">
        <v>50</v>
      </c>
      <c r="C169" t="s">
        <v>52</v>
      </c>
      <c r="D169">
        <v>81</v>
      </c>
      <c r="E169" t="s">
        <v>247</v>
      </c>
      <c r="F169">
        <v>695</v>
      </c>
      <c r="G169" t="s">
        <v>234</v>
      </c>
      <c r="H169" t="s">
        <v>12</v>
      </c>
      <c r="I169" t="s">
        <v>13</v>
      </c>
      <c r="J169" t="s">
        <v>15</v>
      </c>
      <c r="K169">
        <v>43</v>
      </c>
    </row>
    <row r="170" spans="1:11" x14ac:dyDescent="0.25">
      <c r="A170" t="s">
        <v>24</v>
      </c>
      <c r="B170" t="s">
        <v>50</v>
      </c>
      <c r="C170" t="s">
        <v>52</v>
      </c>
      <c r="D170">
        <v>177</v>
      </c>
      <c r="E170" t="s">
        <v>55</v>
      </c>
      <c r="F170">
        <v>715</v>
      </c>
      <c r="G170" t="s">
        <v>116</v>
      </c>
      <c r="H170" t="s">
        <v>12</v>
      </c>
      <c r="I170" t="s">
        <v>13</v>
      </c>
      <c r="J170" t="s">
        <v>14</v>
      </c>
      <c r="K170">
        <v>17</v>
      </c>
    </row>
    <row r="171" spans="1:11" x14ac:dyDescent="0.25">
      <c r="A171" t="s">
        <v>24</v>
      </c>
      <c r="B171" t="s">
        <v>50</v>
      </c>
      <c r="C171" t="s">
        <v>52</v>
      </c>
      <c r="D171">
        <v>177</v>
      </c>
      <c r="E171" t="s">
        <v>55</v>
      </c>
      <c r="F171">
        <v>715</v>
      </c>
      <c r="G171" t="s">
        <v>116</v>
      </c>
      <c r="H171" t="s">
        <v>12</v>
      </c>
      <c r="I171" t="s">
        <v>13</v>
      </c>
      <c r="J171" t="s">
        <v>14</v>
      </c>
      <c r="K171">
        <v>1</v>
      </c>
    </row>
    <row r="172" spans="1:11" x14ac:dyDescent="0.25">
      <c r="A172" t="s">
        <v>24</v>
      </c>
      <c r="B172" t="s">
        <v>50</v>
      </c>
      <c r="C172" t="s">
        <v>52</v>
      </c>
      <c r="D172">
        <v>177</v>
      </c>
      <c r="E172" t="s">
        <v>55</v>
      </c>
      <c r="F172">
        <v>715</v>
      </c>
      <c r="G172" t="s">
        <v>116</v>
      </c>
      <c r="H172" t="s">
        <v>12</v>
      </c>
      <c r="I172" t="s">
        <v>13</v>
      </c>
      <c r="J172" t="s">
        <v>15</v>
      </c>
      <c r="K172">
        <v>11</v>
      </c>
    </row>
    <row r="173" spans="1:11" x14ac:dyDescent="0.25">
      <c r="A173" t="s">
        <v>24</v>
      </c>
      <c r="B173" t="s">
        <v>50</v>
      </c>
      <c r="C173" t="s">
        <v>52</v>
      </c>
      <c r="D173">
        <v>177</v>
      </c>
      <c r="E173" t="s">
        <v>55</v>
      </c>
      <c r="F173">
        <v>1404</v>
      </c>
      <c r="G173" t="s">
        <v>355</v>
      </c>
      <c r="H173" t="s">
        <v>12</v>
      </c>
      <c r="I173" t="s">
        <v>13</v>
      </c>
      <c r="J173" t="s">
        <v>14</v>
      </c>
      <c r="K173">
        <v>8</v>
      </c>
    </row>
    <row r="174" spans="1:11" x14ac:dyDescent="0.25">
      <c r="A174" t="s">
        <v>24</v>
      </c>
      <c r="B174" t="s">
        <v>50</v>
      </c>
      <c r="C174" t="s">
        <v>52</v>
      </c>
      <c r="D174">
        <v>177</v>
      </c>
      <c r="E174" t="s">
        <v>55</v>
      </c>
      <c r="F174">
        <v>1404</v>
      </c>
      <c r="G174" t="s">
        <v>355</v>
      </c>
      <c r="H174" t="s">
        <v>12</v>
      </c>
      <c r="I174" t="s">
        <v>13</v>
      </c>
      <c r="J174" t="s">
        <v>15</v>
      </c>
      <c r="K174">
        <v>5</v>
      </c>
    </row>
    <row r="175" spans="1:11" x14ac:dyDescent="0.25">
      <c r="A175" t="s">
        <v>24</v>
      </c>
      <c r="B175" t="s">
        <v>50</v>
      </c>
      <c r="C175" t="s">
        <v>52</v>
      </c>
      <c r="D175">
        <v>86</v>
      </c>
      <c r="E175" t="s">
        <v>249</v>
      </c>
      <c r="F175">
        <v>583</v>
      </c>
      <c r="G175" t="s">
        <v>250</v>
      </c>
      <c r="H175" t="s">
        <v>12</v>
      </c>
      <c r="I175" t="s">
        <v>13</v>
      </c>
      <c r="J175" t="s">
        <v>14</v>
      </c>
      <c r="K175">
        <v>3</v>
      </c>
    </row>
    <row r="176" spans="1:11" x14ac:dyDescent="0.25">
      <c r="A176" t="s">
        <v>24</v>
      </c>
      <c r="B176" t="s">
        <v>50</v>
      </c>
      <c r="C176" t="s">
        <v>52</v>
      </c>
      <c r="D176">
        <v>86</v>
      </c>
      <c r="E176" t="s">
        <v>249</v>
      </c>
      <c r="F176">
        <v>583</v>
      </c>
      <c r="G176" t="s">
        <v>250</v>
      </c>
      <c r="H176" t="s">
        <v>12</v>
      </c>
      <c r="I176" t="s">
        <v>13</v>
      </c>
      <c r="J176" t="s">
        <v>14</v>
      </c>
      <c r="K176">
        <v>1</v>
      </c>
    </row>
    <row r="177" spans="1:11" x14ac:dyDescent="0.25">
      <c r="A177" t="s">
        <v>24</v>
      </c>
      <c r="B177" t="s">
        <v>50</v>
      </c>
      <c r="C177" t="s">
        <v>52</v>
      </c>
      <c r="D177">
        <v>86</v>
      </c>
      <c r="E177" t="s">
        <v>249</v>
      </c>
      <c r="F177">
        <v>583</v>
      </c>
      <c r="G177" t="s">
        <v>250</v>
      </c>
      <c r="H177" t="s">
        <v>12</v>
      </c>
      <c r="I177" t="s">
        <v>13</v>
      </c>
      <c r="J177" t="s">
        <v>15</v>
      </c>
      <c r="K177">
        <v>3</v>
      </c>
    </row>
    <row r="178" spans="1:11" x14ac:dyDescent="0.25">
      <c r="A178" t="s">
        <v>24</v>
      </c>
      <c r="B178" t="s">
        <v>50</v>
      </c>
      <c r="C178" t="s">
        <v>52</v>
      </c>
      <c r="D178">
        <v>86</v>
      </c>
      <c r="E178" t="s">
        <v>249</v>
      </c>
      <c r="F178">
        <v>584</v>
      </c>
      <c r="G178" t="s">
        <v>318</v>
      </c>
      <c r="H178" t="s">
        <v>12</v>
      </c>
      <c r="I178" t="s">
        <v>13</v>
      </c>
      <c r="J178" t="s">
        <v>14</v>
      </c>
      <c r="K178">
        <v>1</v>
      </c>
    </row>
    <row r="179" spans="1:11" x14ac:dyDescent="0.25">
      <c r="A179" t="s">
        <v>24</v>
      </c>
      <c r="B179" t="s">
        <v>50</v>
      </c>
      <c r="C179" t="s">
        <v>52</v>
      </c>
      <c r="D179">
        <v>86</v>
      </c>
      <c r="E179" t="s">
        <v>249</v>
      </c>
      <c r="F179">
        <v>584</v>
      </c>
      <c r="G179" t="s">
        <v>318</v>
      </c>
      <c r="H179" t="s">
        <v>12</v>
      </c>
      <c r="I179" t="s">
        <v>13</v>
      </c>
      <c r="J179" t="s">
        <v>15</v>
      </c>
      <c r="K179">
        <v>4</v>
      </c>
    </row>
    <row r="180" spans="1:11" x14ac:dyDescent="0.25">
      <c r="A180" t="s">
        <v>24</v>
      </c>
      <c r="B180" t="s">
        <v>50</v>
      </c>
      <c r="C180" t="s">
        <v>52</v>
      </c>
      <c r="D180">
        <v>86</v>
      </c>
      <c r="E180" t="s">
        <v>249</v>
      </c>
      <c r="F180">
        <v>584</v>
      </c>
      <c r="G180" t="s">
        <v>318</v>
      </c>
      <c r="H180" t="s">
        <v>12</v>
      </c>
      <c r="I180" t="s">
        <v>13</v>
      </c>
      <c r="J180" t="s">
        <v>15</v>
      </c>
      <c r="K180">
        <v>1</v>
      </c>
    </row>
    <row r="181" spans="1:11" x14ac:dyDescent="0.25">
      <c r="A181" t="s">
        <v>24</v>
      </c>
      <c r="B181" t="s">
        <v>50</v>
      </c>
      <c r="C181" t="s">
        <v>56</v>
      </c>
      <c r="D181">
        <v>208</v>
      </c>
      <c r="E181" t="s">
        <v>356</v>
      </c>
      <c r="F181">
        <v>589</v>
      </c>
      <c r="G181" t="s">
        <v>356</v>
      </c>
      <c r="H181" t="s">
        <v>12</v>
      </c>
      <c r="I181" t="s">
        <v>13</v>
      </c>
      <c r="J181" t="s">
        <v>14</v>
      </c>
      <c r="K181">
        <v>1</v>
      </c>
    </row>
    <row r="182" spans="1:11" x14ac:dyDescent="0.25">
      <c r="A182" t="s">
        <v>24</v>
      </c>
      <c r="B182" t="s">
        <v>50</v>
      </c>
      <c r="C182" t="s">
        <v>56</v>
      </c>
      <c r="D182">
        <v>208</v>
      </c>
      <c r="E182" t="s">
        <v>356</v>
      </c>
      <c r="F182">
        <v>589</v>
      </c>
      <c r="G182" t="s">
        <v>356</v>
      </c>
      <c r="H182" t="s">
        <v>12</v>
      </c>
      <c r="I182" t="s">
        <v>13</v>
      </c>
      <c r="J182" t="s">
        <v>15</v>
      </c>
      <c r="K182">
        <v>1</v>
      </c>
    </row>
    <row r="183" spans="1:11" x14ac:dyDescent="0.25">
      <c r="A183" t="s">
        <v>24</v>
      </c>
      <c r="B183" t="s">
        <v>50</v>
      </c>
      <c r="C183" t="s">
        <v>56</v>
      </c>
      <c r="D183">
        <v>208</v>
      </c>
      <c r="E183" t="s">
        <v>356</v>
      </c>
      <c r="F183">
        <v>589</v>
      </c>
      <c r="G183" t="s">
        <v>356</v>
      </c>
      <c r="H183" t="s">
        <v>12</v>
      </c>
      <c r="I183" t="s">
        <v>13</v>
      </c>
      <c r="J183" t="s">
        <v>15</v>
      </c>
      <c r="K183">
        <v>1</v>
      </c>
    </row>
    <row r="184" spans="1:11" x14ac:dyDescent="0.25">
      <c r="A184" t="s">
        <v>24</v>
      </c>
      <c r="B184" t="s">
        <v>50</v>
      </c>
      <c r="C184" t="s">
        <v>56</v>
      </c>
      <c r="D184">
        <v>92</v>
      </c>
      <c r="E184" t="s">
        <v>104</v>
      </c>
      <c r="F184">
        <v>8</v>
      </c>
      <c r="G184" t="s">
        <v>104</v>
      </c>
      <c r="H184" t="s">
        <v>17</v>
      </c>
      <c r="I184" t="s">
        <v>18</v>
      </c>
      <c r="J184" t="s">
        <v>15</v>
      </c>
      <c r="K184">
        <v>2</v>
      </c>
    </row>
    <row r="185" spans="1:11" x14ac:dyDescent="0.25">
      <c r="A185" t="s">
        <v>24</v>
      </c>
      <c r="B185" t="s">
        <v>50</v>
      </c>
      <c r="C185" t="s">
        <v>56</v>
      </c>
      <c r="D185">
        <v>92</v>
      </c>
      <c r="E185" t="s">
        <v>104</v>
      </c>
      <c r="F185">
        <v>358</v>
      </c>
      <c r="G185" t="s">
        <v>251</v>
      </c>
      <c r="H185" t="s">
        <v>12</v>
      </c>
      <c r="I185" t="s">
        <v>28</v>
      </c>
      <c r="J185" t="s">
        <v>14</v>
      </c>
      <c r="K185">
        <v>7</v>
      </c>
    </row>
    <row r="186" spans="1:11" x14ac:dyDescent="0.25">
      <c r="A186" t="s">
        <v>24</v>
      </c>
      <c r="B186" t="s">
        <v>50</v>
      </c>
      <c r="C186" t="s">
        <v>56</v>
      </c>
      <c r="D186">
        <v>92</v>
      </c>
      <c r="E186" t="s">
        <v>104</v>
      </c>
      <c r="F186">
        <v>358</v>
      </c>
      <c r="G186" t="s">
        <v>251</v>
      </c>
      <c r="H186" t="s">
        <v>12</v>
      </c>
      <c r="I186" t="s">
        <v>28</v>
      </c>
      <c r="J186" t="s">
        <v>15</v>
      </c>
      <c r="K186">
        <v>3</v>
      </c>
    </row>
    <row r="187" spans="1:11" x14ac:dyDescent="0.25">
      <c r="A187" t="s">
        <v>24</v>
      </c>
      <c r="B187" t="s">
        <v>50</v>
      </c>
      <c r="C187" t="s">
        <v>56</v>
      </c>
      <c r="D187">
        <v>92</v>
      </c>
      <c r="E187" t="s">
        <v>104</v>
      </c>
      <c r="F187">
        <v>359</v>
      </c>
      <c r="G187" t="s">
        <v>105</v>
      </c>
      <c r="H187" t="s">
        <v>12</v>
      </c>
      <c r="I187" t="s">
        <v>13</v>
      </c>
      <c r="J187" t="s">
        <v>14</v>
      </c>
      <c r="K187">
        <v>12</v>
      </c>
    </row>
    <row r="188" spans="1:11" x14ac:dyDescent="0.25">
      <c r="A188" t="s">
        <v>24</v>
      </c>
      <c r="B188" t="s">
        <v>50</v>
      </c>
      <c r="C188" t="s">
        <v>56</v>
      </c>
      <c r="D188">
        <v>92</v>
      </c>
      <c r="E188" t="s">
        <v>104</v>
      </c>
      <c r="F188">
        <v>359</v>
      </c>
      <c r="G188" t="s">
        <v>105</v>
      </c>
      <c r="H188" t="s">
        <v>12</v>
      </c>
      <c r="I188" t="s">
        <v>13</v>
      </c>
      <c r="J188" t="s">
        <v>15</v>
      </c>
      <c r="K188">
        <v>12</v>
      </c>
    </row>
    <row r="189" spans="1:11" x14ac:dyDescent="0.25">
      <c r="A189" t="s">
        <v>24</v>
      </c>
      <c r="B189" t="s">
        <v>50</v>
      </c>
      <c r="C189" t="s">
        <v>56</v>
      </c>
      <c r="D189">
        <v>501</v>
      </c>
      <c r="E189" t="s">
        <v>319</v>
      </c>
      <c r="F189">
        <v>1581</v>
      </c>
      <c r="G189" t="s">
        <v>319</v>
      </c>
      <c r="H189" t="s">
        <v>17</v>
      </c>
      <c r="I189" t="s">
        <v>106</v>
      </c>
      <c r="J189" t="s">
        <v>14</v>
      </c>
      <c r="K189">
        <v>11</v>
      </c>
    </row>
    <row r="190" spans="1:11" x14ac:dyDescent="0.25">
      <c r="A190" t="s">
        <v>24</v>
      </c>
      <c r="B190" t="s">
        <v>50</v>
      </c>
      <c r="C190" t="s">
        <v>56</v>
      </c>
      <c r="D190">
        <v>501</v>
      </c>
      <c r="E190" t="s">
        <v>319</v>
      </c>
      <c r="F190">
        <v>1581</v>
      </c>
      <c r="G190" t="s">
        <v>319</v>
      </c>
      <c r="H190" t="s">
        <v>17</v>
      </c>
      <c r="I190" t="s">
        <v>106</v>
      </c>
      <c r="J190" t="s">
        <v>15</v>
      </c>
      <c r="K190">
        <v>2</v>
      </c>
    </row>
    <row r="191" spans="1:11" x14ac:dyDescent="0.25">
      <c r="A191" t="s">
        <v>24</v>
      </c>
      <c r="B191" t="s">
        <v>50</v>
      </c>
      <c r="C191" t="s">
        <v>56</v>
      </c>
      <c r="D191">
        <v>197</v>
      </c>
      <c r="E191" t="s">
        <v>320</v>
      </c>
      <c r="F191">
        <v>60</v>
      </c>
      <c r="G191" t="s">
        <v>321</v>
      </c>
      <c r="H191" t="s">
        <v>12</v>
      </c>
      <c r="I191" t="s">
        <v>13</v>
      </c>
      <c r="J191" t="s">
        <v>14</v>
      </c>
      <c r="K191">
        <v>1</v>
      </c>
    </row>
    <row r="192" spans="1:11" x14ac:dyDescent="0.25">
      <c r="A192" t="s">
        <v>24</v>
      </c>
      <c r="B192" t="s">
        <v>50</v>
      </c>
      <c r="C192" t="s">
        <v>56</v>
      </c>
      <c r="D192">
        <v>197</v>
      </c>
      <c r="E192" t="s">
        <v>320</v>
      </c>
      <c r="F192">
        <v>60</v>
      </c>
      <c r="G192" t="s">
        <v>321</v>
      </c>
      <c r="H192" t="s">
        <v>12</v>
      </c>
      <c r="I192" t="s">
        <v>13</v>
      </c>
      <c r="J192" t="s">
        <v>15</v>
      </c>
      <c r="K192">
        <v>1</v>
      </c>
    </row>
    <row r="193" spans="1:11" x14ac:dyDescent="0.25">
      <c r="A193" t="s">
        <v>24</v>
      </c>
      <c r="B193" t="s">
        <v>50</v>
      </c>
      <c r="C193" t="s">
        <v>56</v>
      </c>
      <c r="D193">
        <v>197</v>
      </c>
      <c r="E193" t="s">
        <v>320</v>
      </c>
      <c r="F193">
        <v>365</v>
      </c>
      <c r="G193" t="s">
        <v>320</v>
      </c>
      <c r="H193" t="s">
        <v>12</v>
      </c>
      <c r="I193" t="s">
        <v>13</v>
      </c>
      <c r="J193" t="s">
        <v>14</v>
      </c>
      <c r="K193">
        <v>2</v>
      </c>
    </row>
    <row r="194" spans="1:11" x14ac:dyDescent="0.25">
      <c r="A194" t="s">
        <v>24</v>
      </c>
      <c r="B194" t="s">
        <v>50</v>
      </c>
      <c r="C194" t="s">
        <v>56</v>
      </c>
      <c r="D194">
        <v>197</v>
      </c>
      <c r="E194" t="s">
        <v>320</v>
      </c>
      <c r="F194">
        <v>365</v>
      </c>
      <c r="G194" t="s">
        <v>320</v>
      </c>
      <c r="H194" t="s">
        <v>12</v>
      </c>
      <c r="I194" t="s">
        <v>13</v>
      </c>
      <c r="J194" t="s">
        <v>15</v>
      </c>
      <c r="K194">
        <v>1</v>
      </c>
    </row>
    <row r="195" spans="1:11" x14ac:dyDescent="0.25">
      <c r="A195" t="s">
        <v>24</v>
      </c>
      <c r="B195" t="s">
        <v>50</v>
      </c>
      <c r="C195" t="s">
        <v>56</v>
      </c>
      <c r="D195">
        <v>97</v>
      </c>
      <c r="E195" t="s">
        <v>57</v>
      </c>
      <c r="F195">
        <v>34</v>
      </c>
      <c r="G195" t="s">
        <v>57</v>
      </c>
      <c r="H195" t="s">
        <v>17</v>
      </c>
      <c r="I195" t="s">
        <v>18</v>
      </c>
      <c r="J195" t="s">
        <v>15</v>
      </c>
      <c r="K195">
        <v>2</v>
      </c>
    </row>
    <row r="196" spans="1:11" x14ac:dyDescent="0.25">
      <c r="A196" t="s">
        <v>24</v>
      </c>
      <c r="B196" t="s">
        <v>50</v>
      </c>
      <c r="C196" t="s">
        <v>56</v>
      </c>
      <c r="D196">
        <v>97</v>
      </c>
      <c r="E196" t="s">
        <v>57</v>
      </c>
      <c r="F196">
        <v>217</v>
      </c>
      <c r="G196" t="s">
        <v>252</v>
      </c>
      <c r="H196" t="s">
        <v>12</v>
      </c>
      <c r="I196" t="s">
        <v>13</v>
      </c>
      <c r="J196" t="s">
        <v>14</v>
      </c>
      <c r="K196">
        <v>40</v>
      </c>
    </row>
    <row r="197" spans="1:11" x14ac:dyDescent="0.25">
      <c r="A197" t="s">
        <v>24</v>
      </c>
      <c r="B197" t="s">
        <v>50</v>
      </c>
      <c r="C197" t="s">
        <v>56</v>
      </c>
      <c r="D197">
        <v>97</v>
      </c>
      <c r="E197" t="s">
        <v>57</v>
      </c>
      <c r="F197">
        <v>217</v>
      </c>
      <c r="G197" t="s">
        <v>252</v>
      </c>
      <c r="H197" t="s">
        <v>12</v>
      </c>
      <c r="I197" t="s">
        <v>13</v>
      </c>
      <c r="J197" t="s">
        <v>15</v>
      </c>
      <c r="K197">
        <v>43</v>
      </c>
    </row>
    <row r="198" spans="1:11" x14ac:dyDescent="0.25">
      <c r="A198" t="s">
        <v>24</v>
      </c>
      <c r="B198" t="s">
        <v>50</v>
      </c>
      <c r="C198" t="s">
        <v>56</v>
      </c>
      <c r="D198">
        <v>97</v>
      </c>
      <c r="E198" t="s">
        <v>57</v>
      </c>
      <c r="F198">
        <v>217</v>
      </c>
      <c r="G198" t="s">
        <v>252</v>
      </c>
      <c r="H198" t="s">
        <v>12</v>
      </c>
      <c r="I198" t="s">
        <v>13</v>
      </c>
      <c r="J198" t="s">
        <v>15</v>
      </c>
      <c r="K198">
        <v>1</v>
      </c>
    </row>
    <row r="199" spans="1:11" x14ac:dyDescent="0.25">
      <c r="A199" t="s">
        <v>24</v>
      </c>
      <c r="B199" t="s">
        <v>50</v>
      </c>
      <c r="C199" t="s">
        <v>56</v>
      </c>
      <c r="D199">
        <v>97</v>
      </c>
      <c r="E199" t="s">
        <v>57</v>
      </c>
      <c r="F199">
        <v>218</v>
      </c>
      <c r="G199" t="s">
        <v>253</v>
      </c>
      <c r="H199" t="s">
        <v>12</v>
      </c>
      <c r="I199" t="s">
        <v>13</v>
      </c>
      <c r="J199" t="s">
        <v>15</v>
      </c>
      <c r="K199">
        <v>1</v>
      </c>
    </row>
    <row r="200" spans="1:11" x14ac:dyDescent="0.25">
      <c r="A200" t="s">
        <v>24</v>
      </c>
      <c r="B200" t="s">
        <v>50</v>
      </c>
      <c r="C200" t="s">
        <v>56</v>
      </c>
      <c r="D200">
        <v>97</v>
      </c>
      <c r="E200" t="s">
        <v>57</v>
      </c>
      <c r="F200">
        <v>361</v>
      </c>
      <c r="G200" t="s">
        <v>322</v>
      </c>
      <c r="H200" t="s">
        <v>12</v>
      </c>
      <c r="I200" t="s">
        <v>13</v>
      </c>
      <c r="J200" t="s">
        <v>15</v>
      </c>
      <c r="K200">
        <v>2</v>
      </c>
    </row>
    <row r="201" spans="1:11" x14ac:dyDescent="0.25">
      <c r="A201" t="s">
        <v>24</v>
      </c>
      <c r="B201" t="s">
        <v>50</v>
      </c>
      <c r="C201" t="s">
        <v>56</v>
      </c>
      <c r="D201">
        <v>97</v>
      </c>
      <c r="E201" t="s">
        <v>57</v>
      </c>
      <c r="F201">
        <v>361</v>
      </c>
      <c r="G201" t="s">
        <v>322</v>
      </c>
      <c r="H201" t="s">
        <v>12</v>
      </c>
      <c r="I201" t="s">
        <v>13</v>
      </c>
      <c r="J201" t="s">
        <v>15</v>
      </c>
      <c r="K201">
        <v>1</v>
      </c>
    </row>
    <row r="202" spans="1:11" x14ac:dyDescent="0.25">
      <c r="A202" t="s">
        <v>24</v>
      </c>
      <c r="B202" t="s">
        <v>50</v>
      </c>
      <c r="C202" t="s">
        <v>56</v>
      </c>
      <c r="D202">
        <v>97</v>
      </c>
      <c r="E202" t="s">
        <v>57</v>
      </c>
      <c r="F202">
        <v>362</v>
      </c>
      <c r="G202" t="s">
        <v>254</v>
      </c>
      <c r="H202" t="s">
        <v>12</v>
      </c>
      <c r="I202" t="s">
        <v>13</v>
      </c>
      <c r="J202" t="s">
        <v>14</v>
      </c>
      <c r="K202">
        <v>1</v>
      </c>
    </row>
    <row r="203" spans="1:11" x14ac:dyDescent="0.25">
      <c r="A203" t="s">
        <v>24</v>
      </c>
      <c r="B203" t="s">
        <v>50</v>
      </c>
      <c r="C203" t="s">
        <v>56</v>
      </c>
      <c r="D203">
        <v>97</v>
      </c>
      <c r="E203" t="s">
        <v>57</v>
      </c>
      <c r="F203">
        <v>362</v>
      </c>
      <c r="G203" t="s">
        <v>254</v>
      </c>
      <c r="H203" t="s">
        <v>12</v>
      </c>
      <c r="I203" t="s">
        <v>13</v>
      </c>
      <c r="J203" t="s">
        <v>15</v>
      </c>
      <c r="K203">
        <v>1</v>
      </c>
    </row>
    <row r="204" spans="1:11" x14ac:dyDescent="0.25">
      <c r="A204" t="s">
        <v>24</v>
      </c>
      <c r="B204" t="s">
        <v>50</v>
      </c>
      <c r="C204" t="s">
        <v>56</v>
      </c>
      <c r="D204">
        <v>97</v>
      </c>
      <c r="E204" t="s">
        <v>57</v>
      </c>
      <c r="F204">
        <v>362</v>
      </c>
      <c r="G204" t="s">
        <v>254</v>
      </c>
      <c r="H204" t="s">
        <v>12</v>
      </c>
      <c r="I204" t="s">
        <v>13</v>
      </c>
      <c r="J204" t="s">
        <v>15</v>
      </c>
      <c r="K204">
        <v>3</v>
      </c>
    </row>
    <row r="205" spans="1:11" x14ac:dyDescent="0.25">
      <c r="A205" t="s">
        <v>24</v>
      </c>
      <c r="B205" t="s">
        <v>50</v>
      </c>
      <c r="C205" t="s">
        <v>56</v>
      </c>
      <c r="D205">
        <v>831</v>
      </c>
      <c r="E205" t="s">
        <v>323</v>
      </c>
      <c r="F205">
        <v>1001</v>
      </c>
      <c r="G205" t="s">
        <v>324</v>
      </c>
      <c r="H205" t="s">
        <v>12</v>
      </c>
      <c r="I205" t="s">
        <v>13</v>
      </c>
      <c r="J205" t="s">
        <v>14</v>
      </c>
      <c r="K205">
        <v>1</v>
      </c>
    </row>
    <row r="206" spans="1:11" x14ac:dyDescent="0.25">
      <c r="A206" t="s">
        <v>24</v>
      </c>
      <c r="B206" t="s">
        <v>50</v>
      </c>
      <c r="C206" t="s">
        <v>56</v>
      </c>
      <c r="D206">
        <v>314</v>
      </c>
      <c r="E206" t="s">
        <v>325</v>
      </c>
      <c r="F206">
        <v>768</v>
      </c>
      <c r="G206" t="s">
        <v>357</v>
      </c>
      <c r="H206" t="s">
        <v>12</v>
      </c>
      <c r="I206" t="s">
        <v>13</v>
      </c>
      <c r="J206" t="s">
        <v>14</v>
      </c>
      <c r="K206">
        <v>8</v>
      </c>
    </row>
    <row r="207" spans="1:11" x14ac:dyDescent="0.25">
      <c r="A207" t="s">
        <v>24</v>
      </c>
      <c r="B207" t="s">
        <v>50</v>
      </c>
      <c r="C207" t="s">
        <v>56</v>
      </c>
      <c r="D207">
        <v>314</v>
      </c>
      <c r="E207" t="s">
        <v>325</v>
      </c>
      <c r="F207">
        <v>768</v>
      </c>
      <c r="G207" t="s">
        <v>357</v>
      </c>
      <c r="H207" t="s">
        <v>12</v>
      </c>
      <c r="I207" t="s">
        <v>13</v>
      </c>
      <c r="J207" t="s">
        <v>15</v>
      </c>
      <c r="K207">
        <v>3</v>
      </c>
    </row>
    <row r="208" spans="1:11" x14ac:dyDescent="0.25">
      <c r="A208" t="s">
        <v>24</v>
      </c>
      <c r="B208" t="s">
        <v>50</v>
      </c>
      <c r="C208" t="s">
        <v>56</v>
      </c>
      <c r="D208">
        <v>314</v>
      </c>
      <c r="E208" t="s">
        <v>325</v>
      </c>
      <c r="F208">
        <v>769</v>
      </c>
      <c r="G208" t="s">
        <v>326</v>
      </c>
      <c r="H208" t="s">
        <v>12</v>
      </c>
      <c r="I208" t="s">
        <v>13</v>
      </c>
      <c r="J208" t="s">
        <v>14</v>
      </c>
      <c r="K208">
        <v>2</v>
      </c>
    </row>
    <row r="209" spans="1:11" x14ac:dyDescent="0.25">
      <c r="A209" t="s">
        <v>24</v>
      </c>
      <c r="B209" t="s">
        <v>50</v>
      </c>
      <c r="C209" t="s">
        <v>56</v>
      </c>
      <c r="D209">
        <v>313</v>
      </c>
      <c r="E209" t="s">
        <v>255</v>
      </c>
      <c r="F209">
        <v>596</v>
      </c>
      <c r="G209" t="s">
        <v>327</v>
      </c>
      <c r="H209" t="s">
        <v>12</v>
      </c>
      <c r="I209" t="s">
        <v>13</v>
      </c>
      <c r="J209" t="s">
        <v>14</v>
      </c>
      <c r="K209">
        <v>31</v>
      </c>
    </row>
    <row r="210" spans="1:11" x14ac:dyDescent="0.25">
      <c r="A210" t="s">
        <v>24</v>
      </c>
      <c r="B210" t="s">
        <v>50</v>
      </c>
      <c r="C210" t="s">
        <v>56</v>
      </c>
      <c r="D210">
        <v>313</v>
      </c>
      <c r="E210" t="s">
        <v>255</v>
      </c>
      <c r="F210">
        <v>596</v>
      </c>
      <c r="G210" t="s">
        <v>327</v>
      </c>
      <c r="H210" t="s">
        <v>12</v>
      </c>
      <c r="I210" t="s">
        <v>13</v>
      </c>
      <c r="J210" t="s">
        <v>15</v>
      </c>
      <c r="K210">
        <v>33</v>
      </c>
    </row>
    <row r="211" spans="1:11" x14ac:dyDescent="0.25">
      <c r="A211" t="s">
        <v>24</v>
      </c>
      <c r="B211" t="s">
        <v>50</v>
      </c>
      <c r="C211" t="s">
        <v>56</v>
      </c>
      <c r="D211">
        <v>313</v>
      </c>
      <c r="E211" t="s">
        <v>255</v>
      </c>
      <c r="F211">
        <v>597</v>
      </c>
      <c r="G211" t="s">
        <v>256</v>
      </c>
      <c r="H211" t="s">
        <v>12</v>
      </c>
      <c r="I211" t="s">
        <v>13</v>
      </c>
      <c r="J211" t="s">
        <v>14</v>
      </c>
      <c r="K211">
        <v>11</v>
      </c>
    </row>
    <row r="212" spans="1:11" x14ac:dyDescent="0.25">
      <c r="A212" t="s">
        <v>24</v>
      </c>
      <c r="B212" t="s">
        <v>50</v>
      </c>
      <c r="C212" t="s">
        <v>56</v>
      </c>
      <c r="D212">
        <v>313</v>
      </c>
      <c r="E212" t="s">
        <v>255</v>
      </c>
      <c r="F212">
        <v>597</v>
      </c>
      <c r="G212" t="s">
        <v>256</v>
      </c>
      <c r="H212" t="s">
        <v>12</v>
      </c>
      <c r="I212" t="s">
        <v>13</v>
      </c>
      <c r="J212" t="s">
        <v>14</v>
      </c>
      <c r="K212">
        <v>1</v>
      </c>
    </row>
    <row r="213" spans="1:11" x14ac:dyDescent="0.25">
      <c r="A213" t="s">
        <v>24</v>
      </c>
      <c r="B213" t="s">
        <v>50</v>
      </c>
      <c r="C213" t="s">
        <v>56</v>
      </c>
      <c r="D213">
        <v>313</v>
      </c>
      <c r="E213" t="s">
        <v>255</v>
      </c>
      <c r="F213">
        <v>597</v>
      </c>
      <c r="G213" t="s">
        <v>256</v>
      </c>
      <c r="H213" t="s">
        <v>12</v>
      </c>
      <c r="I213" t="s">
        <v>13</v>
      </c>
      <c r="J213" t="s">
        <v>15</v>
      </c>
      <c r="K213">
        <v>8</v>
      </c>
    </row>
    <row r="214" spans="1:11" x14ac:dyDescent="0.25">
      <c r="A214" t="s">
        <v>24</v>
      </c>
      <c r="B214" t="s">
        <v>50</v>
      </c>
      <c r="C214" t="s">
        <v>56</v>
      </c>
      <c r="D214">
        <v>838</v>
      </c>
      <c r="E214" t="s">
        <v>58</v>
      </c>
      <c r="F214">
        <v>770</v>
      </c>
      <c r="G214" t="s">
        <v>59</v>
      </c>
      <c r="H214" t="s">
        <v>12</v>
      </c>
      <c r="I214" t="s">
        <v>13</v>
      </c>
      <c r="J214" t="s">
        <v>14</v>
      </c>
      <c r="K214">
        <v>41</v>
      </c>
    </row>
    <row r="215" spans="1:11" x14ac:dyDescent="0.25">
      <c r="A215" t="s">
        <v>24</v>
      </c>
      <c r="B215" t="s">
        <v>50</v>
      </c>
      <c r="C215" t="s">
        <v>56</v>
      </c>
      <c r="D215">
        <v>838</v>
      </c>
      <c r="E215" t="s">
        <v>58</v>
      </c>
      <c r="F215">
        <v>770</v>
      </c>
      <c r="G215" t="s">
        <v>59</v>
      </c>
      <c r="H215" t="s">
        <v>12</v>
      </c>
      <c r="I215" t="s">
        <v>13</v>
      </c>
      <c r="J215" t="s">
        <v>15</v>
      </c>
      <c r="K215">
        <v>49</v>
      </c>
    </row>
    <row r="216" spans="1:11" x14ac:dyDescent="0.25">
      <c r="A216" t="s">
        <v>24</v>
      </c>
      <c r="B216" t="s">
        <v>50</v>
      </c>
      <c r="C216" t="s">
        <v>56</v>
      </c>
      <c r="D216">
        <v>839</v>
      </c>
      <c r="E216" t="s">
        <v>328</v>
      </c>
      <c r="F216">
        <v>1559</v>
      </c>
      <c r="G216" t="s">
        <v>329</v>
      </c>
      <c r="H216" t="s">
        <v>12</v>
      </c>
      <c r="I216" t="s">
        <v>13</v>
      </c>
      <c r="J216" t="s">
        <v>14</v>
      </c>
      <c r="K216">
        <v>11</v>
      </c>
    </row>
    <row r="217" spans="1:11" x14ac:dyDescent="0.25">
      <c r="A217" t="s">
        <v>24</v>
      </c>
      <c r="B217" t="s">
        <v>50</v>
      </c>
      <c r="C217" t="s">
        <v>56</v>
      </c>
      <c r="D217">
        <v>839</v>
      </c>
      <c r="E217" t="s">
        <v>328</v>
      </c>
      <c r="F217">
        <v>1559</v>
      </c>
      <c r="G217" t="s">
        <v>329</v>
      </c>
      <c r="H217" t="s">
        <v>12</v>
      </c>
      <c r="I217" t="s">
        <v>13</v>
      </c>
      <c r="J217" t="s">
        <v>15</v>
      </c>
      <c r="K217">
        <v>4</v>
      </c>
    </row>
    <row r="218" spans="1:11" x14ac:dyDescent="0.25">
      <c r="A218" t="s">
        <v>24</v>
      </c>
      <c r="B218" t="s">
        <v>50</v>
      </c>
      <c r="C218" t="s">
        <v>56</v>
      </c>
      <c r="D218">
        <v>312</v>
      </c>
      <c r="E218" t="s">
        <v>358</v>
      </c>
      <c r="F218">
        <v>591</v>
      </c>
      <c r="G218" t="s">
        <v>359</v>
      </c>
      <c r="H218" t="s">
        <v>12</v>
      </c>
      <c r="I218" t="s">
        <v>13</v>
      </c>
      <c r="J218" t="s">
        <v>14</v>
      </c>
      <c r="K218">
        <v>1</v>
      </c>
    </row>
    <row r="219" spans="1:11" x14ac:dyDescent="0.25">
      <c r="A219" t="s">
        <v>24</v>
      </c>
      <c r="B219" t="s">
        <v>50</v>
      </c>
      <c r="C219" t="s">
        <v>60</v>
      </c>
      <c r="D219">
        <v>805</v>
      </c>
      <c r="E219" t="s">
        <v>61</v>
      </c>
      <c r="F219">
        <v>277</v>
      </c>
      <c r="G219" t="s">
        <v>191</v>
      </c>
      <c r="H219" t="s">
        <v>12</v>
      </c>
      <c r="I219" t="s">
        <v>28</v>
      </c>
      <c r="J219" t="s">
        <v>14</v>
      </c>
      <c r="K219">
        <v>57</v>
      </c>
    </row>
    <row r="220" spans="1:11" x14ac:dyDescent="0.25">
      <c r="A220" t="s">
        <v>24</v>
      </c>
      <c r="B220" t="s">
        <v>50</v>
      </c>
      <c r="C220" t="s">
        <v>60</v>
      </c>
      <c r="D220">
        <v>805</v>
      </c>
      <c r="E220" t="s">
        <v>61</v>
      </c>
      <c r="F220">
        <v>277</v>
      </c>
      <c r="G220" t="s">
        <v>191</v>
      </c>
      <c r="H220" t="s">
        <v>12</v>
      </c>
      <c r="I220" t="s">
        <v>28</v>
      </c>
      <c r="J220" t="s">
        <v>15</v>
      </c>
      <c r="K220">
        <v>58</v>
      </c>
    </row>
    <row r="221" spans="1:11" x14ac:dyDescent="0.25">
      <c r="A221" t="s">
        <v>24</v>
      </c>
      <c r="B221" t="s">
        <v>50</v>
      </c>
      <c r="C221" t="s">
        <v>60</v>
      </c>
      <c r="D221">
        <v>88</v>
      </c>
      <c r="E221" t="s">
        <v>62</v>
      </c>
      <c r="F221">
        <v>353</v>
      </c>
      <c r="G221" t="s">
        <v>63</v>
      </c>
      <c r="H221" t="s">
        <v>12</v>
      </c>
      <c r="I221" t="s">
        <v>13</v>
      </c>
      <c r="J221" t="s">
        <v>14</v>
      </c>
      <c r="K221">
        <v>48</v>
      </c>
    </row>
    <row r="222" spans="1:11" x14ac:dyDescent="0.25">
      <c r="A222" t="s">
        <v>24</v>
      </c>
      <c r="B222" t="s">
        <v>50</v>
      </c>
      <c r="C222" t="s">
        <v>60</v>
      </c>
      <c r="D222">
        <v>88</v>
      </c>
      <c r="E222" t="s">
        <v>62</v>
      </c>
      <c r="F222">
        <v>353</v>
      </c>
      <c r="G222" t="s">
        <v>63</v>
      </c>
      <c r="H222" t="s">
        <v>12</v>
      </c>
      <c r="I222" t="s">
        <v>13</v>
      </c>
      <c r="J222" t="s">
        <v>15</v>
      </c>
      <c r="K222">
        <v>32</v>
      </c>
    </row>
    <row r="223" spans="1:11" x14ac:dyDescent="0.25">
      <c r="A223" t="s">
        <v>24</v>
      </c>
      <c r="B223" t="s">
        <v>50</v>
      </c>
      <c r="C223" t="s">
        <v>60</v>
      </c>
      <c r="D223">
        <v>88</v>
      </c>
      <c r="E223" t="s">
        <v>62</v>
      </c>
      <c r="F223">
        <v>354</v>
      </c>
      <c r="G223" t="s">
        <v>64</v>
      </c>
      <c r="H223" t="s">
        <v>12</v>
      </c>
      <c r="I223" t="s">
        <v>13</v>
      </c>
      <c r="J223" t="s">
        <v>14</v>
      </c>
      <c r="K223">
        <v>10</v>
      </c>
    </row>
    <row r="224" spans="1:11" x14ac:dyDescent="0.25">
      <c r="A224" t="s">
        <v>24</v>
      </c>
      <c r="B224" t="s">
        <v>50</v>
      </c>
      <c r="C224" t="s">
        <v>60</v>
      </c>
      <c r="D224">
        <v>88</v>
      </c>
      <c r="E224" t="s">
        <v>62</v>
      </c>
      <c r="F224">
        <v>354</v>
      </c>
      <c r="G224" t="s">
        <v>64</v>
      </c>
      <c r="H224" t="s">
        <v>12</v>
      </c>
      <c r="I224" t="s">
        <v>13</v>
      </c>
      <c r="J224" t="s">
        <v>15</v>
      </c>
      <c r="K224">
        <v>9</v>
      </c>
    </row>
    <row r="225" spans="1:11" x14ac:dyDescent="0.25">
      <c r="A225" t="s">
        <v>24</v>
      </c>
      <c r="B225" t="s">
        <v>50</v>
      </c>
      <c r="C225" t="s">
        <v>60</v>
      </c>
      <c r="D225">
        <v>88</v>
      </c>
      <c r="E225" t="s">
        <v>62</v>
      </c>
      <c r="F225">
        <v>355</v>
      </c>
      <c r="G225" t="s">
        <v>34</v>
      </c>
      <c r="H225" t="s">
        <v>12</v>
      </c>
      <c r="I225" t="s">
        <v>13</v>
      </c>
      <c r="J225" t="s">
        <v>14</v>
      </c>
      <c r="K225">
        <v>2</v>
      </c>
    </row>
    <row r="226" spans="1:11" x14ac:dyDescent="0.25">
      <c r="A226" t="s">
        <v>24</v>
      </c>
      <c r="B226" t="s">
        <v>50</v>
      </c>
      <c r="C226" t="s">
        <v>60</v>
      </c>
      <c r="D226">
        <v>88</v>
      </c>
      <c r="E226" t="s">
        <v>62</v>
      </c>
      <c r="F226">
        <v>355</v>
      </c>
      <c r="G226" t="s">
        <v>34</v>
      </c>
      <c r="H226" t="s">
        <v>12</v>
      </c>
      <c r="I226" t="s">
        <v>13</v>
      </c>
      <c r="J226" t="s">
        <v>14</v>
      </c>
      <c r="K226">
        <v>1</v>
      </c>
    </row>
    <row r="227" spans="1:11" x14ac:dyDescent="0.25">
      <c r="A227" t="s">
        <v>24</v>
      </c>
      <c r="B227" t="s">
        <v>50</v>
      </c>
      <c r="C227" t="s">
        <v>60</v>
      </c>
      <c r="D227">
        <v>88</v>
      </c>
      <c r="E227" t="s">
        <v>62</v>
      </c>
      <c r="F227">
        <v>355</v>
      </c>
      <c r="G227" t="s">
        <v>34</v>
      </c>
      <c r="H227" t="s">
        <v>12</v>
      </c>
      <c r="I227" t="s">
        <v>13</v>
      </c>
      <c r="J227" t="s">
        <v>15</v>
      </c>
      <c r="K227">
        <v>6</v>
      </c>
    </row>
    <row r="228" spans="1:11" x14ac:dyDescent="0.25">
      <c r="A228" t="s">
        <v>24</v>
      </c>
      <c r="B228" t="s">
        <v>50</v>
      </c>
      <c r="C228" t="s">
        <v>60</v>
      </c>
      <c r="D228">
        <v>88</v>
      </c>
      <c r="E228" t="s">
        <v>62</v>
      </c>
      <c r="F228">
        <v>355</v>
      </c>
      <c r="G228" t="s">
        <v>34</v>
      </c>
      <c r="H228" t="s">
        <v>12</v>
      </c>
      <c r="I228" t="s">
        <v>13</v>
      </c>
      <c r="J228" t="s">
        <v>15</v>
      </c>
      <c r="K228">
        <v>3</v>
      </c>
    </row>
    <row r="229" spans="1:11" x14ac:dyDescent="0.25">
      <c r="A229" t="s">
        <v>24</v>
      </c>
      <c r="B229" t="s">
        <v>50</v>
      </c>
      <c r="C229" t="s">
        <v>60</v>
      </c>
      <c r="D229">
        <v>88</v>
      </c>
      <c r="E229" t="s">
        <v>62</v>
      </c>
      <c r="F229">
        <v>356</v>
      </c>
      <c r="G229" t="s">
        <v>117</v>
      </c>
      <c r="H229" t="s">
        <v>12</v>
      </c>
      <c r="I229" t="s">
        <v>13</v>
      </c>
      <c r="J229" t="s">
        <v>14</v>
      </c>
      <c r="K229">
        <v>1</v>
      </c>
    </row>
    <row r="230" spans="1:11" x14ac:dyDescent="0.25">
      <c r="A230" t="s">
        <v>24</v>
      </c>
      <c r="B230" t="s">
        <v>50</v>
      </c>
      <c r="C230" t="s">
        <v>60</v>
      </c>
      <c r="D230">
        <v>88</v>
      </c>
      <c r="E230" t="s">
        <v>62</v>
      </c>
      <c r="F230">
        <v>356</v>
      </c>
      <c r="G230" t="s">
        <v>117</v>
      </c>
      <c r="H230" t="s">
        <v>12</v>
      </c>
      <c r="I230" t="s">
        <v>13</v>
      </c>
      <c r="J230" t="s">
        <v>15</v>
      </c>
      <c r="K230">
        <v>1</v>
      </c>
    </row>
    <row r="231" spans="1:11" x14ac:dyDescent="0.25">
      <c r="A231" t="s">
        <v>24</v>
      </c>
      <c r="B231" t="s">
        <v>50</v>
      </c>
      <c r="C231" t="s">
        <v>60</v>
      </c>
      <c r="D231">
        <v>89</v>
      </c>
      <c r="E231" t="s">
        <v>65</v>
      </c>
      <c r="F231">
        <v>213</v>
      </c>
      <c r="G231" t="s">
        <v>118</v>
      </c>
      <c r="H231" t="s">
        <v>12</v>
      </c>
      <c r="I231" t="s">
        <v>13</v>
      </c>
      <c r="J231" t="s">
        <v>14</v>
      </c>
      <c r="K231">
        <v>1</v>
      </c>
    </row>
    <row r="232" spans="1:11" x14ac:dyDescent="0.25">
      <c r="A232" t="s">
        <v>24</v>
      </c>
      <c r="B232" t="s">
        <v>50</v>
      </c>
      <c r="C232" t="s">
        <v>60</v>
      </c>
      <c r="D232">
        <v>89</v>
      </c>
      <c r="E232" t="s">
        <v>65</v>
      </c>
      <c r="F232">
        <v>213</v>
      </c>
      <c r="G232" t="s">
        <v>118</v>
      </c>
      <c r="H232" t="s">
        <v>12</v>
      </c>
      <c r="I232" t="s">
        <v>13</v>
      </c>
      <c r="J232" t="s">
        <v>15</v>
      </c>
      <c r="K232">
        <v>1</v>
      </c>
    </row>
    <row r="233" spans="1:11" x14ac:dyDescent="0.25">
      <c r="A233" t="s">
        <v>24</v>
      </c>
      <c r="B233" t="s">
        <v>50</v>
      </c>
      <c r="C233" t="s">
        <v>60</v>
      </c>
      <c r="D233">
        <v>89</v>
      </c>
      <c r="E233" t="s">
        <v>65</v>
      </c>
      <c r="F233">
        <v>213</v>
      </c>
      <c r="G233" t="s">
        <v>118</v>
      </c>
      <c r="H233" t="s">
        <v>12</v>
      </c>
      <c r="I233" t="s">
        <v>13</v>
      </c>
      <c r="J233" t="s">
        <v>15</v>
      </c>
      <c r="K233">
        <v>1</v>
      </c>
    </row>
    <row r="234" spans="1:11" x14ac:dyDescent="0.25">
      <c r="A234" t="s">
        <v>24</v>
      </c>
      <c r="B234" t="s">
        <v>50</v>
      </c>
      <c r="C234" t="s">
        <v>60</v>
      </c>
      <c r="D234">
        <v>89</v>
      </c>
      <c r="E234" t="s">
        <v>65</v>
      </c>
      <c r="F234">
        <v>357</v>
      </c>
      <c r="G234" t="s">
        <v>66</v>
      </c>
      <c r="H234" t="s">
        <v>12</v>
      </c>
      <c r="I234" t="s">
        <v>13</v>
      </c>
      <c r="J234" t="s">
        <v>14</v>
      </c>
      <c r="K234">
        <v>10</v>
      </c>
    </row>
    <row r="235" spans="1:11" x14ac:dyDescent="0.25">
      <c r="A235" t="s">
        <v>24</v>
      </c>
      <c r="B235" t="s">
        <v>50</v>
      </c>
      <c r="C235" t="s">
        <v>60</v>
      </c>
      <c r="D235">
        <v>89</v>
      </c>
      <c r="E235" t="s">
        <v>65</v>
      </c>
      <c r="F235">
        <v>357</v>
      </c>
      <c r="G235" t="s">
        <v>66</v>
      </c>
      <c r="H235" t="s">
        <v>12</v>
      </c>
      <c r="I235" t="s">
        <v>13</v>
      </c>
      <c r="J235" t="s">
        <v>15</v>
      </c>
      <c r="K235">
        <v>5</v>
      </c>
    </row>
    <row r="236" spans="1:11" x14ac:dyDescent="0.25">
      <c r="A236" t="s">
        <v>24</v>
      </c>
      <c r="B236" t="s">
        <v>50</v>
      </c>
      <c r="C236" t="s">
        <v>60</v>
      </c>
      <c r="D236">
        <v>500</v>
      </c>
      <c r="E236" t="s">
        <v>257</v>
      </c>
      <c r="F236">
        <v>1580</v>
      </c>
      <c r="G236" t="s">
        <v>258</v>
      </c>
      <c r="H236" t="s">
        <v>17</v>
      </c>
      <c r="I236" t="s">
        <v>106</v>
      </c>
      <c r="J236" t="s">
        <v>14</v>
      </c>
      <c r="K236">
        <v>1</v>
      </c>
    </row>
    <row r="237" spans="1:11" x14ac:dyDescent="0.25">
      <c r="A237" t="s">
        <v>24</v>
      </c>
      <c r="B237" t="s">
        <v>50</v>
      </c>
      <c r="C237" t="s">
        <v>60</v>
      </c>
      <c r="D237">
        <v>215</v>
      </c>
      <c r="E237" t="s">
        <v>360</v>
      </c>
      <c r="F237">
        <v>1515</v>
      </c>
      <c r="G237" t="s">
        <v>361</v>
      </c>
      <c r="H237" t="s">
        <v>12</v>
      </c>
      <c r="I237" t="s">
        <v>28</v>
      </c>
      <c r="J237" t="s">
        <v>14</v>
      </c>
      <c r="K237">
        <v>12</v>
      </c>
    </row>
    <row r="238" spans="1:11" x14ac:dyDescent="0.25">
      <c r="A238" t="s">
        <v>24</v>
      </c>
      <c r="B238" t="s">
        <v>50</v>
      </c>
      <c r="C238" t="s">
        <v>60</v>
      </c>
      <c r="D238">
        <v>215</v>
      </c>
      <c r="E238" t="s">
        <v>360</v>
      </c>
      <c r="F238">
        <v>1515</v>
      </c>
      <c r="G238" t="s">
        <v>361</v>
      </c>
      <c r="H238" t="s">
        <v>12</v>
      </c>
      <c r="I238" t="s">
        <v>28</v>
      </c>
      <c r="J238" t="s">
        <v>15</v>
      </c>
      <c r="K238">
        <v>9</v>
      </c>
    </row>
    <row r="239" spans="1:11" x14ac:dyDescent="0.25">
      <c r="A239" t="s">
        <v>67</v>
      </c>
      <c r="B239" t="s">
        <v>119</v>
      </c>
      <c r="C239" t="s">
        <v>119</v>
      </c>
      <c r="D239">
        <v>684</v>
      </c>
      <c r="E239" t="s">
        <v>182</v>
      </c>
      <c r="F239">
        <v>684</v>
      </c>
      <c r="G239" t="s">
        <v>183</v>
      </c>
      <c r="H239" t="s">
        <v>12</v>
      </c>
      <c r="I239" t="s">
        <v>31</v>
      </c>
      <c r="J239" t="s">
        <v>14</v>
      </c>
      <c r="K239">
        <v>1</v>
      </c>
    </row>
    <row r="240" spans="1:11" x14ac:dyDescent="0.25">
      <c r="A240" t="s">
        <v>67</v>
      </c>
      <c r="B240" t="s">
        <v>119</v>
      </c>
      <c r="C240" t="s">
        <v>119</v>
      </c>
      <c r="D240">
        <v>684</v>
      </c>
      <c r="E240" t="s">
        <v>182</v>
      </c>
      <c r="F240">
        <v>684</v>
      </c>
      <c r="G240" t="s">
        <v>183</v>
      </c>
      <c r="H240" t="s">
        <v>12</v>
      </c>
      <c r="I240" t="s">
        <v>31</v>
      </c>
      <c r="J240" t="s">
        <v>15</v>
      </c>
      <c r="K240">
        <v>1</v>
      </c>
    </row>
    <row r="241" spans="1:11" x14ac:dyDescent="0.25">
      <c r="A241" t="s">
        <v>67</v>
      </c>
      <c r="B241" t="s">
        <v>119</v>
      </c>
      <c r="C241" t="s">
        <v>157</v>
      </c>
      <c r="D241">
        <v>337</v>
      </c>
      <c r="E241" t="s">
        <v>157</v>
      </c>
      <c r="F241">
        <v>931</v>
      </c>
      <c r="G241" t="s">
        <v>157</v>
      </c>
      <c r="H241" t="s">
        <v>12</v>
      </c>
      <c r="I241" t="s">
        <v>13</v>
      </c>
      <c r="J241" t="s">
        <v>14</v>
      </c>
      <c r="K241">
        <v>27</v>
      </c>
    </row>
    <row r="242" spans="1:11" x14ac:dyDescent="0.25">
      <c r="A242" t="s">
        <v>67</v>
      </c>
      <c r="B242" t="s">
        <v>119</v>
      </c>
      <c r="C242" t="s">
        <v>157</v>
      </c>
      <c r="D242">
        <v>337</v>
      </c>
      <c r="E242" t="s">
        <v>157</v>
      </c>
      <c r="F242">
        <v>931</v>
      </c>
      <c r="G242" t="s">
        <v>157</v>
      </c>
      <c r="H242" t="s">
        <v>12</v>
      </c>
      <c r="I242" t="s">
        <v>13</v>
      </c>
      <c r="J242" t="s">
        <v>15</v>
      </c>
      <c r="K242">
        <v>25</v>
      </c>
    </row>
    <row r="243" spans="1:11" x14ac:dyDescent="0.25">
      <c r="A243" t="s">
        <v>67</v>
      </c>
      <c r="B243" t="s">
        <v>69</v>
      </c>
      <c r="C243" t="s">
        <v>158</v>
      </c>
      <c r="D243">
        <v>6</v>
      </c>
      <c r="E243" t="s">
        <v>158</v>
      </c>
      <c r="F243">
        <v>1083</v>
      </c>
      <c r="G243" t="s">
        <v>159</v>
      </c>
      <c r="H243" t="s">
        <v>12</v>
      </c>
      <c r="I243" t="s">
        <v>13</v>
      </c>
      <c r="J243" t="s">
        <v>14</v>
      </c>
      <c r="K243">
        <v>67</v>
      </c>
    </row>
    <row r="244" spans="1:11" x14ac:dyDescent="0.25">
      <c r="A244" t="s">
        <v>67</v>
      </c>
      <c r="B244" t="s">
        <v>69</v>
      </c>
      <c r="C244" t="s">
        <v>158</v>
      </c>
      <c r="D244">
        <v>6</v>
      </c>
      <c r="E244" t="s">
        <v>158</v>
      </c>
      <c r="F244">
        <v>1083</v>
      </c>
      <c r="G244" t="s">
        <v>159</v>
      </c>
      <c r="H244" t="s">
        <v>12</v>
      </c>
      <c r="I244" t="s">
        <v>13</v>
      </c>
      <c r="J244" t="s">
        <v>15</v>
      </c>
      <c r="K244">
        <v>72</v>
      </c>
    </row>
    <row r="245" spans="1:11" x14ac:dyDescent="0.25">
      <c r="A245" t="s">
        <v>67</v>
      </c>
      <c r="B245" t="s">
        <v>69</v>
      </c>
      <c r="C245" t="s">
        <v>158</v>
      </c>
      <c r="D245">
        <v>6</v>
      </c>
      <c r="E245" t="s">
        <v>158</v>
      </c>
      <c r="F245">
        <v>1084</v>
      </c>
      <c r="G245" t="s">
        <v>160</v>
      </c>
      <c r="H245" t="s">
        <v>12</v>
      </c>
      <c r="I245" t="s">
        <v>13</v>
      </c>
      <c r="J245" t="s">
        <v>14</v>
      </c>
      <c r="K245">
        <v>31</v>
      </c>
    </row>
    <row r="246" spans="1:11" x14ac:dyDescent="0.25">
      <c r="A246" t="s">
        <v>67</v>
      </c>
      <c r="B246" t="s">
        <v>69</v>
      </c>
      <c r="C246" t="s">
        <v>158</v>
      </c>
      <c r="D246">
        <v>6</v>
      </c>
      <c r="E246" t="s">
        <v>158</v>
      </c>
      <c r="F246">
        <v>1084</v>
      </c>
      <c r="G246" t="s">
        <v>160</v>
      </c>
      <c r="H246" t="s">
        <v>12</v>
      </c>
      <c r="I246" t="s">
        <v>13</v>
      </c>
      <c r="J246" t="s">
        <v>15</v>
      </c>
      <c r="K246">
        <v>32</v>
      </c>
    </row>
    <row r="247" spans="1:11" x14ac:dyDescent="0.25">
      <c r="A247" t="s">
        <v>67</v>
      </c>
      <c r="B247" t="s">
        <v>69</v>
      </c>
      <c r="C247" t="s">
        <v>161</v>
      </c>
      <c r="D247">
        <v>7</v>
      </c>
      <c r="E247" t="s">
        <v>161</v>
      </c>
      <c r="F247">
        <v>1087</v>
      </c>
      <c r="G247" t="s">
        <v>162</v>
      </c>
      <c r="H247" t="s">
        <v>12</v>
      </c>
      <c r="I247" t="s">
        <v>13</v>
      </c>
      <c r="J247" t="s">
        <v>14</v>
      </c>
      <c r="K247">
        <v>9</v>
      </c>
    </row>
    <row r="248" spans="1:11" x14ac:dyDescent="0.25">
      <c r="A248" t="s">
        <v>67</v>
      </c>
      <c r="B248" t="s">
        <v>69</v>
      </c>
      <c r="C248" t="s">
        <v>161</v>
      </c>
      <c r="D248">
        <v>7</v>
      </c>
      <c r="E248" t="s">
        <v>161</v>
      </c>
      <c r="F248">
        <v>1087</v>
      </c>
      <c r="G248" t="s">
        <v>162</v>
      </c>
      <c r="H248" t="s">
        <v>12</v>
      </c>
      <c r="I248" t="s">
        <v>13</v>
      </c>
      <c r="J248" t="s">
        <v>15</v>
      </c>
      <c r="K248">
        <v>10</v>
      </c>
    </row>
    <row r="249" spans="1:11" x14ac:dyDescent="0.25">
      <c r="A249" t="s">
        <v>67</v>
      </c>
      <c r="B249" t="s">
        <v>69</v>
      </c>
      <c r="C249" t="s">
        <v>69</v>
      </c>
      <c r="D249">
        <v>825</v>
      </c>
      <c r="E249" t="s">
        <v>362</v>
      </c>
      <c r="F249">
        <v>1000</v>
      </c>
      <c r="G249" t="s">
        <v>70</v>
      </c>
      <c r="H249" t="s">
        <v>12</v>
      </c>
      <c r="I249" t="s">
        <v>13</v>
      </c>
      <c r="J249" t="s">
        <v>14</v>
      </c>
      <c r="K249">
        <v>3</v>
      </c>
    </row>
    <row r="250" spans="1:11" x14ac:dyDescent="0.25">
      <c r="A250" t="s">
        <v>67</v>
      </c>
      <c r="B250" t="s">
        <v>69</v>
      </c>
      <c r="C250" t="s">
        <v>69</v>
      </c>
      <c r="D250">
        <v>118</v>
      </c>
      <c r="E250" t="s">
        <v>71</v>
      </c>
      <c r="F250">
        <v>304</v>
      </c>
      <c r="G250" t="s">
        <v>163</v>
      </c>
      <c r="H250" t="s">
        <v>12</v>
      </c>
      <c r="I250" t="s">
        <v>13</v>
      </c>
      <c r="J250" t="s">
        <v>15</v>
      </c>
      <c r="K250">
        <v>1</v>
      </c>
    </row>
    <row r="251" spans="1:11" x14ac:dyDescent="0.25">
      <c r="A251" t="s">
        <v>67</v>
      </c>
      <c r="B251" t="s">
        <v>69</v>
      </c>
      <c r="C251" t="s">
        <v>69</v>
      </c>
      <c r="D251">
        <v>118</v>
      </c>
      <c r="E251" t="s">
        <v>71</v>
      </c>
      <c r="F251">
        <v>305</v>
      </c>
      <c r="G251" t="s">
        <v>363</v>
      </c>
      <c r="H251" t="s">
        <v>12</v>
      </c>
      <c r="I251" t="s">
        <v>13</v>
      </c>
      <c r="J251" t="s">
        <v>15</v>
      </c>
      <c r="K251">
        <v>1</v>
      </c>
    </row>
    <row r="252" spans="1:11" x14ac:dyDescent="0.25">
      <c r="A252" t="s">
        <v>67</v>
      </c>
      <c r="B252" t="s">
        <v>72</v>
      </c>
      <c r="C252" t="s">
        <v>72</v>
      </c>
      <c r="D252">
        <v>275</v>
      </c>
      <c r="E252" t="s">
        <v>120</v>
      </c>
      <c r="F252">
        <v>766</v>
      </c>
      <c r="G252" t="s">
        <v>120</v>
      </c>
      <c r="H252" t="s">
        <v>12</v>
      </c>
      <c r="I252" t="s">
        <v>13</v>
      </c>
      <c r="J252" t="s">
        <v>14</v>
      </c>
      <c r="K252">
        <v>2</v>
      </c>
    </row>
    <row r="253" spans="1:11" x14ac:dyDescent="0.25">
      <c r="A253" t="s">
        <v>67</v>
      </c>
      <c r="B253" t="s">
        <v>72</v>
      </c>
      <c r="C253" t="s">
        <v>72</v>
      </c>
      <c r="D253">
        <v>275</v>
      </c>
      <c r="E253" t="s">
        <v>120</v>
      </c>
      <c r="F253">
        <v>766</v>
      </c>
      <c r="G253" t="s">
        <v>120</v>
      </c>
      <c r="H253" t="s">
        <v>12</v>
      </c>
      <c r="I253" t="s">
        <v>13</v>
      </c>
      <c r="J253" t="s">
        <v>15</v>
      </c>
      <c r="K253">
        <v>1</v>
      </c>
    </row>
    <row r="254" spans="1:11" x14ac:dyDescent="0.25">
      <c r="A254" t="s">
        <v>67</v>
      </c>
      <c r="B254" t="s">
        <v>72</v>
      </c>
      <c r="C254" t="s">
        <v>72</v>
      </c>
      <c r="D254">
        <v>273</v>
      </c>
      <c r="E254" t="s">
        <v>121</v>
      </c>
      <c r="F254">
        <v>1271</v>
      </c>
      <c r="G254" t="s">
        <v>121</v>
      </c>
      <c r="H254" t="s">
        <v>12</v>
      </c>
      <c r="I254" t="s">
        <v>13</v>
      </c>
      <c r="J254" t="s">
        <v>14</v>
      </c>
      <c r="K254">
        <v>15</v>
      </c>
    </row>
    <row r="255" spans="1:11" x14ac:dyDescent="0.25">
      <c r="A255" t="s">
        <v>67</v>
      </c>
      <c r="B255" t="s">
        <v>72</v>
      </c>
      <c r="C255" t="s">
        <v>72</v>
      </c>
      <c r="D255">
        <v>273</v>
      </c>
      <c r="E255" t="s">
        <v>121</v>
      </c>
      <c r="F255">
        <v>1271</v>
      </c>
      <c r="G255" t="s">
        <v>121</v>
      </c>
      <c r="H255" t="s">
        <v>12</v>
      </c>
      <c r="I255" t="s">
        <v>13</v>
      </c>
      <c r="J255" t="s">
        <v>15</v>
      </c>
      <c r="K255">
        <v>7</v>
      </c>
    </row>
    <row r="256" spans="1:11" x14ac:dyDescent="0.25">
      <c r="A256" t="s">
        <v>67</v>
      </c>
      <c r="B256" t="s">
        <v>72</v>
      </c>
      <c r="C256" t="s">
        <v>259</v>
      </c>
      <c r="D256">
        <v>10</v>
      </c>
      <c r="E256" t="s">
        <v>74</v>
      </c>
      <c r="F256">
        <v>545</v>
      </c>
      <c r="G256" t="s">
        <v>74</v>
      </c>
      <c r="H256" t="s">
        <v>17</v>
      </c>
      <c r="I256" t="s">
        <v>18</v>
      </c>
      <c r="J256" t="s">
        <v>14</v>
      </c>
      <c r="K256">
        <v>12</v>
      </c>
    </row>
    <row r="257" spans="1:11" x14ac:dyDescent="0.25">
      <c r="A257" t="s">
        <v>67</v>
      </c>
      <c r="B257" t="s">
        <v>72</v>
      </c>
      <c r="C257" t="s">
        <v>259</v>
      </c>
      <c r="D257">
        <v>10</v>
      </c>
      <c r="E257" t="s">
        <v>74</v>
      </c>
      <c r="F257">
        <v>545</v>
      </c>
      <c r="G257" t="s">
        <v>74</v>
      </c>
      <c r="H257" t="s">
        <v>17</v>
      </c>
      <c r="I257" t="s">
        <v>18</v>
      </c>
      <c r="J257" t="s">
        <v>15</v>
      </c>
      <c r="K257">
        <v>9</v>
      </c>
    </row>
    <row r="258" spans="1:11" x14ac:dyDescent="0.25">
      <c r="A258" t="s">
        <v>67</v>
      </c>
      <c r="B258" t="s">
        <v>72</v>
      </c>
      <c r="C258" t="s">
        <v>259</v>
      </c>
      <c r="D258">
        <v>10</v>
      </c>
      <c r="E258" t="s">
        <v>74</v>
      </c>
      <c r="F258">
        <v>720</v>
      </c>
      <c r="G258" t="s">
        <v>74</v>
      </c>
      <c r="H258" t="s">
        <v>12</v>
      </c>
      <c r="I258" t="s">
        <v>13</v>
      </c>
      <c r="J258" t="s">
        <v>14</v>
      </c>
      <c r="K258">
        <v>12</v>
      </c>
    </row>
    <row r="259" spans="1:11" x14ac:dyDescent="0.25">
      <c r="A259" t="s">
        <v>67</v>
      </c>
      <c r="B259" t="s">
        <v>72</v>
      </c>
      <c r="C259" t="s">
        <v>259</v>
      </c>
      <c r="D259">
        <v>10</v>
      </c>
      <c r="E259" t="s">
        <v>74</v>
      </c>
      <c r="F259">
        <v>720</v>
      </c>
      <c r="G259" t="s">
        <v>74</v>
      </c>
      <c r="H259" t="s">
        <v>12</v>
      </c>
      <c r="I259" t="s">
        <v>13</v>
      </c>
      <c r="J259" t="s">
        <v>15</v>
      </c>
      <c r="K259">
        <v>16</v>
      </c>
    </row>
    <row r="260" spans="1:11" x14ac:dyDescent="0.25">
      <c r="A260" t="s">
        <v>67</v>
      </c>
      <c r="B260" t="s">
        <v>75</v>
      </c>
      <c r="C260" t="s">
        <v>122</v>
      </c>
      <c r="D260">
        <v>15</v>
      </c>
      <c r="E260" t="s">
        <v>38</v>
      </c>
      <c r="F260">
        <v>80</v>
      </c>
      <c r="G260" t="s">
        <v>124</v>
      </c>
      <c r="H260" t="s">
        <v>12</v>
      </c>
      <c r="I260" t="s">
        <v>13</v>
      </c>
      <c r="J260" t="s">
        <v>14</v>
      </c>
      <c r="K260">
        <v>1</v>
      </c>
    </row>
    <row r="261" spans="1:11" x14ac:dyDescent="0.25">
      <c r="A261" t="s">
        <v>67</v>
      </c>
      <c r="B261" t="s">
        <v>75</v>
      </c>
      <c r="C261" t="s">
        <v>75</v>
      </c>
      <c r="D261">
        <v>111</v>
      </c>
      <c r="E261" t="s">
        <v>125</v>
      </c>
      <c r="F261">
        <v>154</v>
      </c>
      <c r="G261" t="s">
        <v>74</v>
      </c>
      <c r="H261" t="s">
        <v>12</v>
      </c>
      <c r="I261" t="s">
        <v>13</v>
      </c>
      <c r="J261" t="s">
        <v>14</v>
      </c>
      <c r="K261">
        <v>11</v>
      </c>
    </row>
    <row r="262" spans="1:11" x14ac:dyDescent="0.25">
      <c r="A262" t="s">
        <v>67</v>
      </c>
      <c r="B262" t="s">
        <v>75</v>
      </c>
      <c r="C262" t="s">
        <v>75</v>
      </c>
      <c r="D262">
        <v>111</v>
      </c>
      <c r="E262" t="s">
        <v>125</v>
      </c>
      <c r="F262">
        <v>154</v>
      </c>
      <c r="G262" t="s">
        <v>74</v>
      </c>
      <c r="H262" t="s">
        <v>12</v>
      </c>
      <c r="I262" t="s">
        <v>13</v>
      </c>
      <c r="J262" t="s">
        <v>15</v>
      </c>
      <c r="K262">
        <v>13</v>
      </c>
    </row>
    <row r="263" spans="1:11" x14ac:dyDescent="0.25">
      <c r="A263" t="s">
        <v>67</v>
      </c>
      <c r="B263" t="s">
        <v>75</v>
      </c>
      <c r="C263" t="s">
        <v>75</v>
      </c>
      <c r="D263">
        <v>111</v>
      </c>
      <c r="E263" t="s">
        <v>125</v>
      </c>
      <c r="F263">
        <v>154</v>
      </c>
      <c r="G263" t="s">
        <v>74</v>
      </c>
      <c r="H263" t="s">
        <v>12</v>
      </c>
      <c r="I263" t="s">
        <v>13</v>
      </c>
      <c r="J263" t="s">
        <v>15</v>
      </c>
      <c r="K263">
        <v>1</v>
      </c>
    </row>
    <row r="264" spans="1:11" x14ac:dyDescent="0.25">
      <c r="A264" t="s">
        <v>67</v>
      </c>
      <c r="B264" t="s">
        <v>75</v>
      </c>
      <c r="C264" t="s">
        <v>75</v>
      </c>
      <c r="D264">
        <v>111</v>
      </c>
      <c r="E264" t="s">
        <v>125</v>
      </c>
      <c r="F264">
        <v>529</v>
      </c>
      <c r="G264" t="s">
        <v>126</v>
      </c>
      <c r="H264" t="s">
        <v>12</v>
      </c>
      <c r="I264" t="s">
        <v>13</v>
      </c>
      <c r="J264" t="s">
        <v>15</v>
      </c>
      <c r="K264">
        <v>4</v>
      </c>
    </row>
    <row r="265" spans="1:11" x14ac:dyDescent="0.25">
      <c r="A265" t="s">
        <v>67</v>
      </c>
      <c r="B265" t="s">
        <v>75</v>
      </c>
      <c r="C265" t="s">
        <v>75</v>
      </c>
      <c r="D265">
        <v>111</v>
      </c>
      <c r="E265" t="s">
        <v>125</v>
      </c>
      <c r="F265">
        <v>529</v>
      </c>
      <c r="G265" t="s">
        <v>126</v>
      </c>
      <c r="H265" t="s">
        <v>12</v>
      </c>
      <c r="I265" t="s">
        <v>13</v>
      </c>
      <c r="J265" t="s">
        <v>15</v>
      </c>
      <c r="K265">
        <v>1</v>
      </c>
    </row>
    <row r="266" spans="1:11" x14ac:dyDescent="0.25">
      <c r="A266" t="s">
        <v>67</v>
      </c>
      <c r="B266" t="s">
        <v>75</v>
      </c>
      <c r="C266" t="s">
        <v>75</v>
      </c>
      <c r="D266">
        <v>111</v>
      </c>
      <c r="E266" t="s">
        <v>125</v>
      </c>
      <c r="F266">
        <v>541</v>
      </c>
      <c r="G266" t="s">
        <v>127</v>
      </c>
      <c r="H266" t="s">
        <v>12</v>
      </c>
      <c r="I266" t="s">
        <v>13</v>
      </c>
      <c r="J266" t="s">
        <v>14</v>
      </c>
      <c r="K266">
        <v>27</v>
      </c>
    </row>
    <row r="267" spans="1:11" x14ac:dyDescent="0.25">
      <c r="A267" t="s">
        <v>67</v>
      </c>
      <c r="B267" t="s">
        <v>75</v>
      </c>
      <c r="C267" t="s">
        <v>75</v>
      </c>
      <c r="D267">
        <v>111</v>
      </c>
      <c r="E267" t="s">
        <v>125</v>
      </c>
      <c r="F267">
        <v>541</v>
      </c>
      <c r="G267" t="s">
        <v>127</v>
      </c>
      <c r="H267" t="s">
        <v>12</v>
      </c>
      <c r="I267" t="s">
        <v>13</v>
      </c>
      <c r="J267" t="s">
        <v>15</v>
      </c>
      <c r="K267">
        <v>16</v>
      </c>
    </row>
    <row r="268" spans="1:11" x14ac:dyDescent="0.25">
      <c r="A268" t="s">
        <v>67</v>
      </c>
      <c r="B268" t="s">
        <v>75</v>
      </c>
      <c r="C268" t="s">
        <v>75</v>
      </c>
      <c r="D268">
        <v>111</v>
      </c>
      <c r="E268" t="s">
        <v>125</v>
      </c>
      <c r="F268">
        <v>551</v>
      </c>
      <c r="G268" t="s">
        <v>330</v>
      </c>
      <c r="H268" t="s">
        <v>17</v>
      </c>
      <c r="I268" t="s">
        <v>18</v>
      </c>
      <c r="J268" t="s">
        <v>14</v>
      </c>
      <c r="K268">
        <v>3</v>
      </c>
    </row>
    <row r="269" spans="1:11" x14ac:dyDescent="0.25">
      <c r="A269" t="s">
        <v>67</v>
      </c>
      <c r="B269" t="s">
        <v>75</v>
      </c>
      <c r="C269" t="s">
        <v>75</v>
      </c>
      <c r="D269">
        <v>111</v>
      </c>
      <c r="E269" t="s">
        <v>125</v>
      </c>
      <c r="F269">
        <v>551</v>
      </c>
      <c r="G269" t="s">
        <v>330</v>
      </c>
      <c r="H269" t="s">
        <v>17</v>
      </c>
      <c r="I269" t="s">
        <v>18</v>
      </c>
      <c r="J269" t="s">
        <v>14</v>
      </c>
      <c r="K269">
        <v>1</v>
      </c>
    </row>
    <row r="270" spans="1:11" x14ac:dyDescent="0.25">
      <c r="A270" t="s">
        <v>67</v>
      </c>
      <c r="B270" t="s">
        <v>75</v>
      </c>
      <c r="C270" t="s">
        <v>75</v>
      </c>
      <c r="D270">
        <v>111</v>
      </c>
      <c r="E270" t="s">
        <v>125</v>
      </c>
      <c r="F270">
        <v>551</v>
      </c>
      <c r="G270" t="s">
        <v>330</v>
      </c>
      <c r="H270" t="s">
        <v>17</v>
      </c>
      <c r="I270" t="s">
        <v>18</v>
      </c>
      <c r="J270" t="s">
        <v>15</v>
      </c>
      <c r="K270">
        <v>1</v>
      </c>
    </row>
    <row r="271" spans="1:11" x14ac:dyDescent="0.25">
      <c r="A271" t="s">
        <v>67</v>
      </c>
      <c r="B271" t="s">
        <v>75</v>
      </c>
      <c r="C271" t="s">
        <v>75</v>
      </c>
      <c r="D271">
        <v>77</v>
      </c>
      <c r="E271" t="s">
        <v>192</v>
      </c>
      <c r="F271">
        <v>561</v>
      </c>
      <c r="G271" t="s">
        <v>193</v>
      </c>
      <c r="H271" t="s">
        <v>17</v>
      </c>
      <c r="I271" t="s">
        <v>18</v>
      </c>
      <c r="J271" t="s">
        <v>15</v>
      </c>
      <c r="K271">
        <v>1</v>
      </c>
    </row>
    <row r="272" spans="1:11" x14ac:dyDescent="0.25">
      <c r="A272" t="s">
        <v>67</v>
      </c>
      <c r="B272" t="s">
        <v>75</v>
      </c>
      <c r="C272" t="s">
        <v>75</v>
      </c>
      <c r="D272">
        <v>112</v>
      </c>
      <c r="E272" t="s">
        <v>128</v>
      </c>
      <c r="F272">
        <v>78</v>
      </c>
      <c r="G272" t="s">
        <v>73</v>
      </c>
      <c r="H272" t="s">
        <v>12</v>
      </c>
      <c r="I272" t="s">
        <v>13</v>
      </c>
      <c r="J272" t="s">
        <v>14</v>
      </c>
      <c r="K272">
        <v>1</v>
      </c>
    </row>
    <row r="273" spans="1:11" x14ac:dyDescent="0.25">
      <c r="A273" t="s">
        <v>67</v>
      </c>
      <c r="B273" t="s">
        <v>75</v>
      </c>
      <c r="C273" t="s">
        <v>75</v>
      </c>
      <c r="D273">
        <v>112</v>
      </c>
      <c r="E273" t="s">
        <v>128</v>
      </c>
      <c r="F273">
        <v>78</v>
      </c>
      <c r="G273" t="s">
        <v>73</v>
      </c>
      <c r="H273" t="s">
        <v>12</v>
      </c>
      <c r="I273" t="s">
        <v>13</v>
      </c>
      <c r="J273" t="s">
        <v>15</v>
      </c>
      <c r="K273">
        <v>3</v>
      </c>
    </row>
    <row r="274" spans="1:11" x14ac:dyDescent="0.25">
      <c r="A274" t="s">
        <v>67</v>
      </c>
      <c r="B274" t="s">
        <v>75</v>
      </c>
      <c r="C274" t="s">
        <v>75</v>
      </c>
      <c r="D274">
        <v>112</v>
      </c>
      <c r="E274" t="s">
        <v>128</v>
      </c>
      <c r="F274">
        <v>394</v>
      </c>
      <c r="G274" t="s">
        <v>124</v>
      </c>
      <c r="H274" t="s">
        <v>12</v>
      </c>
      <c r="I274" t="s">
        <v>13</v>
      </c>
      <c r="J274" t="s">
        <v>14</v>
      </c>
      <c r="K274">
        <v>2</v>
      </c>
    </row>
    <row r="275" spans="1:11" x14ac:dyDescent="0.25">
      <c r="A275" t="s">
        <v>67</v>
      </c>
      <c r="B275" t="s">
        <v>75</v>
      </c>
      <c r="C275" t="s">
        <v>75</v>
      </c>
      <c r="D275">
        <v>74</v>
      </c>
      <c r="E275" t="s">
        <v>331</v>
      </c>
      <c r="F275">
        <v>91</v>
      </c>
      <c r="G275" t="s">
        <v>332</v>
      </c>
      <c r="H275" t="s">
        <v>12</v>
      </c>
      <c r="I275" t="s">
        <v>28</v>
      </c>
      <c r="J275" t="s">
        <v>14</v>
      </c>
      <c r="K275">
        <v>42</v>
      </c>
    </row>
    <row r="276" spans="1:11" x14ac:dyDescent="0.25">
      <c r="A276" t="s">
        <v>67</v>
      </c>
      <c r="B276" t="s">
        <v>75</v>
      </c>
      <c r="C276" t="s">
        <v>75</v>
      </c>
      <c r="D276">
        <v>74</v>
      </c>
      <c r="E276" t="s">
        <v>331</v>
      </c>
      <c r="F276">
        <v>91</v>
      </c>
      <c r="G276" t="s">
        <v>332</v>
      </c>
      <c r="H276" t="s">
        <v>12</v>
      </c>
      <c r="I276" t="s">
        <v>28</v>
      </c>
      <c r="J276" t="s">
        <v>14</v>
      </c>
      <c r="K276">
        <v>2</v>
      </c>
    </row>
    <row r="277" spans="1:11" x14ac:dyDescent="0.25">
      <c r="A277" t="s">
        <v>67</v>
      </c>
      <c r="B277" t="s">
        <v>75</v>
      </c>
      <c r="C277" t="s">
        <v>75</v>
      </c>
      <c r="D277">
        <v>74</v>
      </c>
      <c r="E277" t="s">
        <v>331</v>
      </c>
      <c r="F277">
        <v>91</v>
      </c>
      <c r="G277" t="s">
        <v>332</v>
      </c>
      <c r="H277" t="s">
        <v>12</v>
      </c>
      <c r="I277" t="s">
        <v>28</v>
      </c>
      <c r="J277" t="s">
        <v>15</v>
      </c>
      <c r="K277">
        <v>88</v>
      </c>
    </row>
    <row r="278" spans="1:11" x14ac:dyDescent="0.25">
      <c r="A278" t="s">
        <v>67</v>
      </c>
      <c r="B278" t="s">
        <v>75</v>
      </c>
      <c r="C278" t="s">
        <v>75</v>
      </c>
      <c r="D278">
        <v>74</v>
      </c>
      <c r="E278" t="s">
        <v>331</v>
      </c>
      <c r="F278">
        <v>91</v>
      </c>
      <c r="G278" t="s">
        <v>332</v>
      </c>
      <c r="H278" t="s">
        <v>12</v>
      </c>
      <c r="I278" t="s">
        <v>28</v>
      </c>
      <c r="J278" t="s">
        <v>15</v>
      </c>
      <c r="K278">
        <v>4</v>
      </c>
    </row>
    <row r="279" spans="1:11" x14ac:dyDescent="0.25">
      <c r="A279" t="s">
        <v>67</v>
      </c>
      <c r="B279" t="s">
        <v>75</v>
      </c>
      <c r="C279" t="s">
        <v>75</v>
      </c>
      <c r="D279">
        <v>74</v>
      </c>
      <c r="E279" t="s">
        <v>331</v>
      </c>
      <c r="F279">
        <v>92</v>
      </c>
      <c r="G279" t="s">
        <v>333</v>
      </c>
      <c r="H279" t="s">
        <v>12</v>
      </c>
      <c r="I279" t="s">
        <v>28</v>
      </c>
      <c r="J279" t="s">
        <v>14</v>
      </c>
      <c r="K279">
        <v>22</v>
      </c>
    </row>
    <row r="280" spans="1:11" x14ac:dyDescent="0.25">
      <c r="A280" t="s">
        <v>67</v>
      </c>
      <c r="B280" t="s">
        <v>75</v>
      </c>
      <c r="C280" t="s">
        <v>75</v>
      </c>
      <c r="D280">
        <v>74</v>
      </c>
      <c r="E280" t="s">
        <v>331</v>
      </c>
      <c r="F280">
        <v>92</v>
      </c>
      <c r="G280" t="s">
        <v>333</v>
      </c>
      <c r="H280" t="s">
        <v>12</v>
      </c>
      <c r="I280" t="s">
        <v>28</v>
      </c>
      <c r="J280" t="s">
        <v>14</v>
      </c>
      <c r="K280">
        <v>7</v>
      </c>
    </row>
    <row r="281" spans="1:11" x14ac:dyDescent="0.25">
      <c r="A281" t="s">
        <v>67</v>
      </c>
      <c r="B281" t="s">
        <v>75</v>
      </c>
      <c r="C281" t="s">
        <v>75</v>
      </c>
      <c r="D281">
        <v>74</v>
      </c>
      <c r="E281" t="s">
        <v>331</v>
      </c>
      <c r="F281">
        <v>92</v>
      </c>
      <c r="G281" t="s">
        <v>333</v>
      </c>
      <c r="H281" t="s">
        <v>12</v>
      </c>
      <c r="I281" t="s">
        <v>28</v>
      </c>
      <c r="J281" t="s">
        <v>15</v>
      </c>
      <c r="K281">
        <v>31</v>
      </c>
    </row>
    <row r="282" spans="1:11" x14ac:dyDescent="0.25">
      <c r="A282" t="s">
        <v>67</v>
      </c>
      <c r="B282" t="s">
        <v>75</v>
      </c>
      <c r="C282" t="s">
        <v>75</v>
      </c>
      <c r="D282">
        <v>74</v>
      </c>
      <c r="E282" t="s">
        <v>331</v>
      </c>
      <c r="F282">
        <v>92</v>
      </c>
      <c r="G282" t="s">
        <v>333</v>
      </c>
      <c r="H282" t="s">
        <v>12</v>
      </c>
      <c r="I282" t="s">
        <v>28</v>
      </c>
      <c r="J282" t="s">
        <v>15</v>
      </c>
      <c r="K282">
        <v>10</v>
      </c>
    </row>
    <row r="283" spans="1:11" x14ac:dyDescent="0.25">
      <c r="A283" t="s">
        <v>67</v>
      </c>
      <c r="B283" t="s">
        <v>75</v>
      </c>
      <c r="C283" t="s">
        <v>75</v>
      </c>
      <c r="D283">
        <v>73</v>
      </c>
      <c r="E283" t="s">
        <v>129</v>
      </c>
      <c r="F283">
        <v>28</v>
      </c>
      <c r="G283" t="s">
        <v>129</v>
      </c>
      <c r="H283" t="s">
        <v>17</v>
      </c>
      <c r="I283" t="s">
        <v>18</v>
      </c>
      <c r="J283" t="s">
        <v>15</v>
      </c>
      <c r="K283">
        <v>1</v>
      </c>
    </row>
    <row r="284" spans="1:11" x14ac:dyDescent="0.25">
      <c r="A284" t="s">
        <v>67</v>
      </c>
      <c r="B284" t="s">
        <v>75</v>
      </c>
      <c r="C284" t="s">
        <v>75</v>
      </c>
      <c r="D284">
        <v>73</v>
      </c>
      <c r="E284" t="s">
        <v>129</v>
      </c>
      <c r="F284">
        <v>58</v>
      </c>
      <c r="G284" t="s">
        <v>164</v>
      </c>
      <c r="H284" t="s">
        <v>12</v>
      </c>
      <c r="I284" t="s">
        <v>13</v>
      </c>
      <c r="J284" t="s">
        <v>14</v>
      </c>
      <c r="K284">
        <v>17</v>
      </c>
    </row>
    <row r="285" spans="1:11" x14ac:dyDescent="0.25">
      <c r="A285" t="s">
        <v>67</v>
      </c>
      <c r="B285" t="s">
        <v>75</v>
      </c>
      <c r="C285" t="s">
        <v>75</v>
      </c>
      <c r="D285">
        <v>73</v>
      </c>
      <c r="E285" t="s">
        <v>129</v>
      </c>
      <c r="F285">
        <v>58</v>
      </c>
      <c r="G285" t="s">
        <v>164</v>
      </c>
      <c r="H285" t="s">
        <v>12</v>
      </c>
      <c r="I285" t="s">
        <v>13</v>
      </c>
      <c r="J285" t="s">
        <v>15</v>
      </c>
      <c r="K285">
        <v>23</v>
      </c>
    </row>
    <row r="286" spans="1:11" x14ac:dyDescent="0.25">
      <c r="A286" t="s">
        <v>67</v>
      </c>
      <c r="B286" t="s">
        <v>75</v>
      </c>
      <c r="C286" t="s">
        <v>75</v>
      </c>
      <c r="D286">
        <v>73</v>
      </c>
      <c r="E286" t="s">
        <v>129</v>
      </c>
      <c r="F286">
        <v>155</v>
      </c>
      <c r="G286" t="s">
        <v>165</v>
      </c>
      <c r="H286" t="s">
        <v>12</v>
      </c>
      <c r="I286" t="s">
        <v>13</v>
      </c>
      <c r="J286" t="s">
        <v>14</v>
      </c>
      <c r="K286">
        <v>24</v>
      </c>
    </row>
    <row r="287" spans="1:11" x14ac:dyDescent="0.25">
      <c r="A287" t="s">
        <v>67</v>
      </c>
      <c r="B287" t="s">
        <v>75</v>
      </c>
      <c r="C287" t="s">
        <v>75</v>
      </c>
      <c r="D287">
        <v>73</v>
      </c>
      <c r="E287" t="s">
        <v>129</v>
      </c>
      <c r="F287">
        <v>155</v>
      </c>
      <c r="G287" t="s">
        <v>165</v>
      </c>
      <c r="H287" t="s">
        <v>12</v>
      </c>
      <c r="I287" t="s">
        <v>13</v>
      </c>
      <c r="J287" t="s">
        <v>15</v>
      </c>
      <c r="K287">
        <v>39</v>
      </c>
    </row>
    <row r="288" spans="1:11" x14ac:dyDescent="0.25">
      <c r="A288" t="s">
        <v>67</v>
      </c>
      <c r="B288" t="s">
        <v>75</v>
      </c>
      <c r="C288" t="s">
        <v>75</v>
      </c>
      <c r="D288">
        <v>76</v>
      </c>
      <c r="E288" t="s">
        <v>76</v>
      </c>
      <c r="F288">
        <v>194</v>
      </c>
      <c r="G288" t="s">
        <v>77</v>
      </c>
      <c r="H288" t="s">
        <v>12</v>
      </c>
      <c r="I288" t="s">
        <v>13</v>
      </c>
      <c r="J288" t="s">
        <v>14</v>
      </c>
      <c r="K288">
        <v>38</v>
      </c>
    </row>
    <row r="289" spans="1:11" x14ac:dyDescent="0.25">
      <c r="A289" t="s">
        <v>67</v>
      </c>
      <c r="B289" t="s">
        <v>75</v>
      </c>
      <c r="C289" t="s">
        <v>75</v>
      </c>
      <c r="D289">
        <v>76</v>
      </c>
      <c r="E289" t="s">
        <v>76</v>
      </c>
      <c r="F289">
        <v>194</v>
      </c>
      <c r="G289" t="s">
        <v>77</v>
      </c>
      <c r="H289" t="s">
        <v>12</v>
      </c>
      <c r="I289" t="s">
        <v>13</v>
      </c>
      <c r="J289" t="s">
        <v>14</v>
      </c>
      <c r="K289">
        <v>2</v>
      </c>
    </row>
    <row r="290" spans="1:11" x14ac:dyDescent="0.25">
      <c r="A290" t="s">
        <v>67</v>
      </c>
      <c r="B290" t="s">
        <v>75</v>
      </c>
      <c r="C290" t="s">
        <v>75</v>
      </c>
      <c r="D290">
        <v>76</v>
      </c>
      <c r="E290" t="s">
        <v>76</v>
      </c>
      <c r="F290">
        <v>194</v>
      </c>
      <c r="G290" t="s">
        <v>77</v>
      </c>
      <c r="H290" t="s">
        <v>12</v>
      </c>
      <c r="I290" t="s">
        <v>13</v>
      </c>
      <c r="J290" t="s">
        <v>15</v>
      </c>
      <c r="K290">
        <v>39</v>
      </c>
    </row>
    <row r="291" spans="1:11" x14ac:dyDescent="0.25">
      <c r="A291" t="s">
        <v>67</v>
      </c>
      <c r="B291" t="s">
        <v>75</v>
      </c>
      <c r="C291" t="s">
        <v>75</v>
      </c>
      <c r="D291">
        <v>845</v>
      </c>
      <c r="E291" t="s">
        <v>260</v>
      </c>
      <c r="F291">
        <v>759</v>
      </c>
      <c r="G291" t="s">
        <v>261</v>
      </c>
      <c r="H291" t="s">
        <v>12</v>
      </c>
      <c r="I291" t="s">
        <v>13</v>
      </c>
      <c r="J291" t="s">
        <v>14</v>
      </c>
      <c r="K291">
        <v>1</v>
      </c>
    </row>
    <row r="292" spans="1:11" x14ac:dyDescent="0.25">
      <c r="A292" t="s">
        <v>67</v>
      </c>
      <c r="B292" t="s">
        <v>75</v>
      </c>
      <c r="C292" t="s">
        <v>75</v>
      </c>
      <c r="D292">
        <v>845</v>
      </c>
      <c r="E292" t="s">
        <v>260</v>
      </c>
      <c r="F292">
        <v>760</v>
      </c>
      <c r="G292" t="s">
        <v>262</v>
      </c>
      <c r="H292" t="s">
        <v>12</v>
      </c>
      <c r="I292" t="s">
        <v>13</v>
      </c>
      <c r="J292" t="s">
        <v>15</v>
      </c>
      <c r="K292">
        <v>2</v>
      </c>
    </row>
    <row r="293" spans="1:11" x14ac:dyDescent="0.25">
      <c r="A293" t="s">
        <v>67</v>
      </c>
      <c r="B293" t="s">
        <v>75</v>
      </c>
      <c r="C293" t="s">
        <v>75</v>
      </c>
      <c r="D293">
        <v>22</v>
      </c>
      <c r="E293" t="s">
        <v>263</v>
      </c>
      <c r="F293">
        <v>88</v>
      </c>
      <c r="G293" t="s">
        <v>364</v>
      </c>
      <c r="H293" t="s">
        <v>12</v>
      </c>
      <c r="I293" t="s">
        <v>28</v>
      </c>
      <c r="J293" t="s">
        <v>14</v>
      </c>
      <c r="K293">
        <v>5</v>
      </c>
    </row>
    <row r="294" spans="1:11" x14ac:dyDescent="0.25">
      <c r="A294" t="s">
        <v>67</v>
      </c>
      <c r="B294" t="s">
        <v>75</v>
      </c>
      <c r="C294" t="s">
        <v>75</v>
      </c>
      <c r="D294">
        <v>22</v>
      </c>
      <c r="E294" t="s">
        <v>263</v>
      </c>
      <c r="F294">
        <v>88</v>
      </c>
      <c r="G294" t="s">
        <v>364</v>
      </c>
      <c r="H294" t="s">
        <v>12</v>
      </c>
      <c r="I294" t="s">
        <v>28</v>
      </c>
      <c r="J294" t="s">
        <v>15</v>
      </c>
      <c r="K294">
        <v>8</v>
      </c>
    </row>
    <row r="295" spans="1:11" x14ac:dyDescent="0.25">
      <c r="A295" t="s">
        <v>67</v>
      </c>
      <c r="B295" t="s">
        <v>75</v>
      </c>
      <c r="C295" t="s">
        <v>75</v>
      </c>
      <c r="D295">
        <v>22</v>
      </c>
      <c r="E295" t="s">
        <v>263</v>
      </c>
      <c r="F295">
        <v>89</v>
      </c>
      <c r="G295" t="s">
        <v>264</v>
      </c>
      <c r="H295" t="s">
        <v>12</v>
      </c>
      <c r="I295" t="s">
        <v>28</v>
      </c>
      <c r="J295" t="s">
        <v>14</v>
      </c>
      <c r="K295">
        <v>48</v>
      </c>
    </row>
    <row r="296" spans="1:11" x14ac:dyDescent="0.25">
      <c r="A296" t="s">
        <v>67</v>
      </c>
      <c r="B296" t="s">
        <v>75</v>
      </c>
      <c r="C296" t="s">
        <v>75</v>
      </c>
      <c r="D296">
        <v>22</v>
      </c>
      <c r="E296" t="s">
        <v>263</v>
      </c>
      <c r="F296">
        <v>89</v>
      </c>
      <c r="G296" t="s">
        <v>264</v>
      </c>
      <c r="H296" t="s">
        <v>12</v>
      </c>
      <c r="I296" t="s">
        <v>28</v>
      </c>
      <c r="J296" t="s">
        <v>14</v>
      </c>
      <c r="K296">
        <v>12</v>
      </c>
    </row>
    <row r="297" spans="1:11" x14ac:dyDescent="0.25">
      <c r="A297" t="s">
        <v>67</v>
      </c>
      <c r="B297" t="s">
        <v>75</v>
      </c>
      <c r="C297" t="s">
        <v>75</v>
      </c>
      <c r="D297">
        <v>22</v>
      </c>
      <c r="E297" t="s">
        <v>263</v>
      </c>
      <c r="F297">
        <v>89</v>
      </c>
      <c r="G297" t="s">
        <v>264</v>
      </c>
      <c r="H297" t="s">
        <v>12</v>
      </c>
      <c r="I297" t="s">
        <v>28</v>
      </c>
      <c r="J297" t="s">
        <v>15</v>
      </c>
      <c r="K297">
        <v>53</v>
      </c>
    </row>
    <row r="298" spans="1:11" x14ac:dyDescent="0.25">
      <c r="A298" t="s">
        <v>67</v>
      </c>
      <c r="B298" t="s">
        <v>75</v>
      </c>
      <c r="C298" t="s">
        <v>75</v>
      </c>
      <c r="D298">
        <v>22</v>
      </c>
      <c r="E298" t="s">
        <v>263</v>
      </c>
      <c r="F298">
        <v>89</v>
      </c>
      <c r="G298" t="s">
        <v>264</v>
      </c>
      <c r="H298" t="s">
        <v>12</v>
      </c>
      <c r="I298" t="s">
        <v>28</v>
      </c>
      <c r="J298" t="s">
        <v>15</v>
      </c>
      <c r="K298">
        <v>24</v>
      </c>
    </row>
    <row r="299" spans="1:11" x14ac:dyDescent="0.25">
      <c r="A299" t="s">
        <v>67</v>
      </c>
      <c r="B299" t="s">
        <v>75</v>
      </c>
      <c r="C299" t="s">
        <v>75</v>
      </c>
      <c r="D299">
        <v>22</v>
      </c>
      <c r="E299" t="s">
        <v>263</v>
      </c>
      <c r="F299">
        <v>97</v>
      </c>
      <c r="G299" t="s">
        <v>375</v>
      </c>
      <c r="H299" t="s">
        <v>12</v>
      </c>
      <c r="I299" t="s">
        <v>28</v>
      </c>
      <c r="J299" t="s">
        <v>15</v>
      </c>
      <c r="K299">
        <v>1</v>
      </c>
    </row>
    <row r="300" spans="1:11" x14ac:dyDescent="0.25">
      <c r="A300" t="s">
        <v>67</v>
      </c>
      <c r="B300" t="s">
        <v>75</v>
      </c>
      <c r="C300" t="s">
        <v>75</v>
      </c>
      <c r="D300">
        <v>75</v>
      </c>
      <c r="E300" t="s">
        <v>265</v>
      </c>
      <c r="F300">
        <v>98</v>
      </c>
      <c r="G300" t="s">
        <v>266</v>
      </c>
      <c r="H300" t="s">
        <v>12</v>
      </c>
      <c r="I300" t="s">
        <v>28</v>
      </c>
      <c r="J300" t="s">
        <v>14</v>
      </c>
      <c r="K300">
        <v>1</v>
      </c>
    </row>
    <row r="301" spans="1:11" x14ac:dyDescent="0.25">
      <c r="A301" t="s">
        <v>67</v>
      </c>
      <c r="B301" t="s">
        <v>75</v>
      </c>
      <c r="C301" t="s">
        <v>267</v>
      </c>
      <c r="D301">
        <v>16</v>
      </c>
      <c r="E301" t="s">
        <v>268</v>
      </c>
      <c r="F301">
        <v>100</v>
      </c>
      <c r="G301" t="s">
        <v>269</v>
      </c>
      <c r="H301" t="s">
        <v>12</v>
      </c>
      <c r="I301" t="s">
        <v>28</v>
      </c>
      <c r="J301" t="s">
        <v>14</v>
      </c>
      <c r="K301">
        <v>1</v>
      </c>
    </row>
    <row r="302" spans="1:11" x14ac:dyDescent="0.25">
      <c r="A302" t="s">
        <v>67</v>
      </c>
      <c r="B302" t="s">
        <v>75</v>
      </c>
      <c r="C302" t="s">
        <v>267</v>
      </c>
      <c r="D302">
        <v>16</v>
      </c>
      <c r="E302" t="s">
        <v>268</v>
      </c>
      <c r="F302">
        <v>100</v>
      </c>
      <c r="G302" t="s">
        <v>269</v>
      </c>
      <c r="H302" t="s">
        <v>12</v>
      </c>
      <c r="I302" t="s">
        <v>28</v>
      </c>
      <c r="J302" t="s">
        <v>15</v>
      </c>
      <c r="K302">
        <v>3</v>
      </c>
    </row>
    <row r="303" spans="1:11" x14ac:dyDescent="0.25">
      <c r="A303" t="s">
        <v>67</v>
      </c>
      <c r="B303" t="s">
        <v>75</v>
      </c>
      <c r="C303" t="s">
        <v>267</v>
      </c>
      <c r="D303">
        <v>16</v>
      </c>
      <c r="E303" t="s">
        <v>268</v>
      </c>
      <c r="F303">
        <v>248</v>
      </c>
      <c r="G303" t="s">
        <v>270</v>
      </c>
      <c r="H303" t="s">
        <v>17</v>
      </c>
      <c r="I303" t="s">
        <v>18</v>
      </c>
      <c r="J303" t="s">
        <v>15</v>
      </c>
      <c r="K303">
        <v>2</v>
      </c>
    </row>
    <row r="304" spans="1:11" x14ac:dyDescent="0.25">
      <c r="A304" t="s">
        <v>67</v>
      </c>
      <c r="B304" t="s">
        <v>166</v>
      </c>
      <c r="C304" t="s">
        <v>167</v>
      </c>
      <c r="D304">
        <v>17</v>
      </c>
      <c r="E304" t="s">
        <v>168</v>
      </c>
      <c r="F304">
        <v>251</v>
      </c>
      <c r="G304" t="s">
        <v>112</v>
      </c>
      <c r="H304" t="s">
        <v>12</v>
      </c>
      <c r="I304" t="s">
        <v>13</v>
      </c>
      <c r="J304" t="s">
        <v>15</v>
      </c>
      <c r="K304">
        <v>1</v>
      </c>
    </row>
    <row r="305" spans="1:11" x14ac:dyDescent="0.25">
      <c r="A305" t="s">
        <v>67</v>
      </c>
      <c r="B305" t="s">
        <v>78</v>
      </c>
      <c r="C305" t="s">
        <v>130</v>
      </c>
      <c r="D305">
        <v>302</v>
      </c>
      <c r="E305" t="s">
        <v>130</v>
      </c>
      <c r="F305">
        <v>1123</v>
      </c>
      <c r="G305" t="s">
        <v>169</v>
      </c>
      <c r="H305" t="s">
        <v>12</v>
      </c>
      <c r="I305" t="s">
        <v>13</v>
      </c>
      <c r="J305" t="s">
        <v>14</v>
      </c>
      <c r="K305">
        <v>4</v>
      </c>
    </row>
    <row r="306" spans="1:11" x14ac:dyDescent="0.25">
      <c r="A306" t="s">
        <v>67</v>
      </c>
      <c r="B306" t="s">
        <v>78</v>
      </c>
      <c r="C306" t="s">
        <v>130</v>
      </c>
      <c r="D306">
        <v>302</v>
      </c>
      <c r="E306" t="s">
        <v>130</v>
      </c>
      <c r="F306">
        <v>1123</v>
      </c>
      <c r="G306" t="s">
        <v>169</v>
      </c>
      <c r="H306" t="s">
        <v>12</v>
      </c>
      <c r="I306" t="s">
        <v>13</v>
      </c>
      <c r="J306" t="s">
        <v>15</v>
      </c>
      <c r="K306">
        <v>4</v>
      </c>
    </row>
    <row r="307" spans="1:11" x14ac:dyDescent="0.25">
      <c r="A307" t="s">
        <v>67</v>
      </c>
      <c r="B307" t="s">
        <v>78</v>
      </c>
      <c r="C307" t="s">
        <v>130</v>
      </c>
      <c r="D307">
        <v>302</v>
      </c>
      <c r="E307" t="s">
        <v>130</v>
      </c>
      <c r="F307">
        <v>1123</v>
      </c>
      <c r="G307" t="s">
        <v>169</v>
      </c>
      <c r="H307" t="s">
        <v>12</v>
      </c>
      <c r="I307" t="s">
        <v>13</v>
      </c>
      <c r="J307" t="s">
        <v>15</v>
      </c>
      <c r="K307">
        <v>1</v>
      </c>
    </row>
    <row r="308" spans="1:11" x14ac:dyDescent="0.25">
      <c r="A308" t="s">
        <v>67</v>
      </c>
      <c r="B308" t="s">
        <v>78</v>
      </c>
      <c r="C308" t="s">
        <v>130</v>
      </c>
      <c r="D308">
        <v>302</v>
      </c>
      <c r="E308" t="s">
        <v>130</v>
      </c>
      <c r="F308">
        <v>1124</v>
      </c>
      <c r="G308" t="s">
        <v>123</v>
      </c>
      <c r="H308" t="s">
        <v>12</v>
      </c>
      <c r="I308" t="s">
        <v>13</v>
      </c>
      <c r="J308" t="s">
        <v>15</v>
      </c>
      <c r="K308">
        <v>1</v>
      </c>
    </row>
    <row r="309" spans="1:11" x14ac:dyDescent="0.25">
      <c r="A309" t="s">
        <v>67</v>
      </c>
      <c r="B309" t="s">
        <v>78</v>
      </c>
      <c r="C309" t="s">
        <v>130</v>
      </c>
      <c r="D309">
        <v>18</v>
      </c>
      <c r="E309" t="s">
        <v>16</v>
      </c>
      <c r="F309">
        <v>27</v>
      </c>
      <c r="G309" t="s">
        <v>16</v>
      </c>
      <c r="H309" t="s">
        <v>17</v>
      </c>
      <c r="I309" t="s">
        <v>18</v>
      </c>
      <c r="J309" t="s">
        <v>14</v>
      </c>
      <c r="K309">
        <v>1</v>
      </c>
    </row>
    <row r="310" spans="1:11" x14ac:dyDescent="0.25">
      <c r="A310" t="s">
        <v>67</v>
      </c>
      <c r="B310" t="s">
        <v>78</v>
      </c>
      <c r="C310" t="s">
        <v>130</v>
      </c>
      <c r="D310">
        <v>18</v>
      </c>
      <c r="E310" t="s">
        <v>16</v>
      </c>
      <c r="F310">
        <v>164</v>
      </c>
      <c r="G310" t="s">
        <v>343</v>
      </c>
      <c r="H310" t="s">
        <v>12</v>
      </c>
      <c r="I310" t="s">
        <v>13</v>
      </c>
      <c r="J310" t="s">
        <v>14</v>
      </c>
      <c r="K310">
        <v>26</v>
      </c>
    </row>
    <row r="311" spans="1:11" x14ac:dyDescent="0.25">
      <c r="A311" t="s">
        <v>67</v>
      </c>
      <c r="B311" t="s">
        <v>78</v>
      </c>
      <c r="C311" t="s">
        <v>130</v>
      </c>
      <c r="D311">
        <v>18</v>
      </c>
      <c r="E311" t="s">
        <v>16</v>
      </c>
      <c r="F311">
        <v>164</v>
      </c>
      <c r="G311" t="s">
        <v>343</v>
      </c>
      <c r="H311" t="s">
        <v>12</v>
      </c>
      <c r="I311" t="s">
        <v>13</v>
      </c>
      <c r="J311" t="s">
        <v>15</v>
      </c>
      <c r="K311">
        <v>25</v>
      </c>
    </row>
    <row r="312" spans="1:11" x14ac:dyDescent="0.25">
      <c r="A312" t="s">
        <v>67</v>
      </c>
      <c r="B312" t="s">
        <v>78</v>
      </c>
      <c r="C312" t="s">
        <v>170</v>
      </c>
      <c r="D312">
        <v>318</v>
      </c>
      <c r="E312" t="s">
        <v>170</v>
      </c>
      <c r="F312">
        <v>789</v>
      </c>
      <c r="G312" t="s">
        <v>194</v>
      </c>
      <c r="H312" t="s">
        <v>12</v>
      </c>
      <c r="I312" t="s">
        <v>13</v>
      </c>
      <c r="J312" t="s">
        <v>14</v>
      </c>
      <c r="K312">
        <v>8</v>
      </c>
    </row>
    <row r="313" spans="1:11" x14ac:dyDescent="0.25">
      <c r="A313" t="s">
        <v>67</v>
      </c>
      <c r="B313" t="s">
        <v>78</v>
      </c>
      <c r="C313" t="s">
        <v>170</v>
      </c>
      <c r="D313">
        <v>318</v>
      </c>
      <c r="E313" t="s">
        <v>170</v>
      </c>
      <c r="F313">
        <v>789</v>
      </c>
      <c r="G313" t="s">
        <v>194</v>
      </c>
      <c r="H313" t="s">
        <v>12</v>
      </c>
      <c r="I313" t="s">
        <v>13</v>
      </c>
      <c r="J313" t="s">
        <v>15</v>
      </c>
      <c r="K313">
        <v>9</v>
      </c>
    </row>
    <row r="314" spans="1:11" x14ac:dyDescent="0.25">
      <c r="A314" t="s">
        <v>79</v>
      </c>
      <c r="B314" t="s">
        <v>80</v>
      </c>
      <c r="C314" t="s">
        <v>81</v>
      </c>
      <c r="D314">
        <v>95</v>
      </c>
      <c r="E314" t="s">
        <v>334</v>
      </c>
      <c r="F314">
        <v>159</v>
      </c>
      <c r="G314" t="s">
        <v>334</v>
      </c>
      <c r="H314" t="s">
        <v>12</v>
      </c>
      <c r="I314" t="s">
        <v>13</v>
      </c>
      <c r="J314" t="s">
        <v>14</v>
      </c>
      <c r="K314">
        <v>1</v>
      </c>
    </row>
    <row r="315" spans="1:11" x14ac:dyDescent="0.25">
      <c r="A315" t="s">
        <v>79</v>
      </c>
      <c r="B315" t="s">
        <v>80</v>
      </c>
      <c r="C315" t="s">
        <v>81</v>
      </c>
      <c r="D315">
        <v>95</v>
      </c>
      <c r="E315" t="s">
        <v>334</v>
      </c>
      <c r="F315">
        <v>159</v>
      </c>
      <c r="G315" t="s">
        <v>334</v>
      </c>
      <c r="H315" t="s">
        <v>12</v>
      </c>
      <c r="I315" t="s">
        <v>13</v>
      </c>
      <c r="J315" t="s">
        <v>15</v>
      </c>
      <c r="K315">
        <v>1</v>
      </c>
    </row>
    <row r="316" spans="1:11" x14ac:dyDescent="0.25">
      <c r="A316" t="s">
        <v>79</v>
      </c>
      <c r="B316" t="s">
        <v>80</v>
      </c>
      <c r="C316" t="s">
        <v>81</v>
      </c>
      <c r="D316">
        <v>841</v>
      </c>
      <c r="E316" t="s">
        <v>171</v>
      </c>
      <c r="F316">
        <v>762</v>
      </c>
      <c r="G316" t="s">
        <v>172</v>
      </c>
      <c r="H316" t="s">
        <v>12</v>
      </c>
      <c r="I316" t="s">
        <v>13</v>
      </c>
      <c r="J316" t="s">
        <v>14</v>
      </c>
      <c r="K316">
        <v>2</v>
      </c>
    </row>
    <row r="317" spans="1:11" x14ac:dyDescent="0.25">
      <c r="A317" t="s">
        <v>79</v>
      </c>
      <c r="B317" t="s">
        <v>80</v>
      </c>
      <c r="C317" t="s">
        <v>81</v>
      </c>
      <c r="D317">
        <v>841</v>
      </c>
      <c r="E317" t="s">
        <v>171</v>
      </c>
      <c r="F317">
        <v>762</v>
      </c>
      <c r="G317" t="s">
        <v>172</v>
      </c>
      <c r="H317" t="s">
        <v>12</v>
      </c>
      <c r="I317" t="s">
        <v>13</v>
      </c>
      <c r="J317" t="s">
        <v>15</v>
      </c>
      <c r="K317">
        <v>4</v>
      </c>
    </row>
    <row r="318" spans="1:11" x14ac:dyDescent="0.25">
      <c r="A318" t="s">
        <v>79</v>
      </c>
      <c r="B318" t="s">
        <v>80</v>
      </c>
      <c r="C318" t="s">
        <v>81</v>
      </c>
      <c r="D318">
        <v>99</v>
      </c>
      <c r="E318" t="s">
        <v>70</v>
      </c>
      <c r="F318">
        <v>375</v>
      </c>
      <c r="G318" t="s">
        <v>271</v>
      </c>
      <c r="H318" t="s">
        <v>12</v>
      </c>
      <c r="I318" t="s">
        <v>13</v>
      </c>
      <c r="J318" t="s">
        <v>15</v>
      </c>
      <c r="K318">
        <v>1</v>
      </c>
    </row>
    <row r="319" spans="1:11" x14ac:dyDescent="0.25">
      <c r="A319" t="s">
        <v>79</v>
      </c>
      <c r="B319" t="s">
        <v>80</v>
      </c>
      <c r="C319" t="s">
        <v>81</v>
      </c>
      <c r="D319">
        <v>99</v>
      </c>
      <c r="E319" t="s">
        <v>70</v>
      </c>
      <c r="F319">
        <v>376</v>
      </c>
      <c r="G319" t="s">
        <v>70</v>
      </c>
      <c r="H319" t="s">
        <v>12</v>
      </c>
      <c r="I319" t="s">
        <v>13</v>
      </c>
      <c r="J319" t="s">
        <v>15</v>
      </c>
      <c r="K319">
        <v>1</v>
      </c>
    </row>
    <row r="320" spans="1:11" x14ac:dyDescent="0.25">
      <c r="A320" t="s">
        <v>79</v>
      </c>
      <c r="B320" t="s">
        <v>80</v>
      </c>
      <c r="C320" t="s">
        <v>81</v>
      </c>
      <c r="D320">
        <v>99</v>
      </c>
      <c r="E320" t="s">
        <v>70</v>
      </c>
      <c r="F320">
        <v>377</v>
      </c>
      <c r="G320" t="s">
        <v>208</v>
      </c>
      <c r="H320" t="s">
        <v>12</v>
      </c>
      <c r="I320" t="s">
        <v>13</v>
      </c>
      <c r="J320" t="s">
        <v>15</v>
      </c>
      <c r="K320">
        <v>1</v>
      </c>
    </row>
    <row r="321" spans="1:11" x14ac:dyDescent="0.25">
      <c r="A321" t="s">
        <v>79</v>
      </c>
      <c r="B321" t="s">
        <v>80</v>
      </c>
      <c r="C321" t="s">
        <v>81</v>
      </c>
      <c r="D321">
        <v>56</v>
      </c>
      <c r="E321" t="s">
        <v>335</v>
      </c>
      <c r="F321">
        <v>203</v>
      </c>
      <c r="G321" t="s">
        <v>336</v>
      </c>
      <c r="H321" t="s">
        <v>12</v>
      </c>
      <c r="I321" t="s">
        <v>13</v>
      </c>
      <c r="J321" t="s">
        <v>15</v>
      </c>
      <c r="K321">
        <v>1</v>
      </c>
    </row>
    <row r="322" spans="1:11" x14ac:dyDescent="0.25">
      <c r="A322" t="s">
        <v>79</v>
      </c>
      <c r="B322" t="s">
        <v>272</v>
      </c>
      <c r="C322" t="s">
        <v>273</v>
      </c>
      <c r="D322">
        <v>44</v>
      </c>
      <c r="E322" t="s">
        <v>274</v>
      </c>
      <c r="F322">
        <v>53</v>
      </c>
      <c r="G322" t="s">
        <v>274</v>
      </c>
      <c r="H322" t="s">
        <v>12</v>
      </c>
      <c r="I322" t="s">
        <v>13</v>
      </c>
      <c r="J322" t="s">
        <v>14</v>
      </c>
      <c r="K322">
        <v>1</v>
      </c>
    </row>
    <row r="323" spans="1:11" x14ac:dyDescent="0.25">
      <c r="A323" t="s">
        <v>79</v>
      </c>
      <c r="B323" t="s">
        <v>272</v>
      </c>
      <c r="C323" t="s">
        <v>273</v>
      </c>
      <c r="D323">
        <v>44</v>
      </c>
      <c r="E323" t="s">
        <v>274</v>
      </c>
      <c r="F323">
        <v>53</v>
      </c>
      <c r="G323" t="s">
        <v>274</v>
      </c>
      <c r="H323" t="s">
        <v>12</v>
      </c>
      <c r="I323" t="s">
        <v>13</v>
      </c>
      <c r="J323" t="s">
        <v>15</v>
      </c>
      <c r="K323">
        <v>2</v>
      </c>
    </row>
    <row r="324" spans="1:11" x14ac:dyDescent="0.25">
      <c r="A324" t="s">
        <v>79</v>
      </c>
      <c r="B324" t="s">
        <v>131</v>
      </c>
      <c r="C324" t="s">
        <v>337</v>
      </c>
      <c r="D324">
        <v>934</v>
      </c>
      <c r="E324" t="s">
        <v>337</v>
      </c>
      <c r="F324">
        <v>679</v>
      </c>
      <c r="G324" t="s">
        <v>338</v>
      </c>
      <c r="H324" t="s">
        <v>12</v>
      </c>
      <c r="I324" t="s">
        <v>31</v>
      </c>
      <c r="J324" t="s">
        <v>15</v>
      </c>
      <c r="K324">
        <v>1</v>
      </c>
    </row>
    <row r="325" spans="1:11" x14ac:dyDescent="0.25">
      <c r="A325" t="s">
        <v>79</v>
      </c>
      <c r="B325" t="s">
        <v>131</v>
      </c>
      <c r="C325" t="s">
        <v>337</v>
      </c>
      <c r="D325">
        <v>934</v>
      </c>
      <c r="E325" t="s">
        <v>337</v>
      </c>
      <c r="F325">
        <v>682</v>
      </c>
      <c r="G325" t="s">
        <v>339</v>
      </c>
      <c r="H325" t="s">
        <v>12</v>
      </c>
      <c r="I325" t="s">
        <v>31</v>
      </c>
      <c r="J325" t="s">
        <v>15</v>
      </c>
      <c r="K325">
        <v>1</v>
      </c>
    </row>
    <row r="326" spans="1:11" x14ac:dyDescent="0.25">
      <c r="A326" t="s">
        <v>79</v>
      </c>
      <c r="B326" t="s">
        <v>131</v>
      </c>
      <c r="C326" t="s">
        <v>132</v>
      </c>
      <c r="D326">
        <v>674</v>
      </c>
      <c r="E326" t="s">
        <v>195</v>
      </c>
      <c r="F326">
        <v>674</v>
      </c>
      <c r="G326" t="s">
        <v>196</v>
      </c>
      <c r="H326" t="s">
        <v>12</v>
      </c>
      <c r="I326" t="s">
        <v>31</v>
      </c>
      <c r="J326" t="s">
        <v>14</v>
      </c>
      <c r="K326">
        <v>1</v>
      </c>
    </row>
    <row r="327" spans="1:11" x14ac:dyDescent="0.25">
      <c r="A327" t="s">
        <v>79</v>
      </c>
      <c r="B327" t="s">
        <v>275</v>
      </c>
      <c r="C327" t="s">
        <v>276</v>
      </c>
      <c r="D327">
        <v>37</v>
      </c>
      <c r="E327" t="s">
        <v>277</v>
      </c>
      <c r="F327">
        <v>196</v>
      </c>
      <c r="G327" t="s">
        <v>277</v>
      </c>
      <c r="H327" t="s">
        <v>12</v>
      </c>
      <c r="I327" t="s">
        <v>13</v>
      </c>
      <c r="J327" t="s">
        <v>15</v>
      </c>
      <c r="K327">
        <v>1</v>
      </c>
    </row>
    <row r="328" spans="1:11" x14ac:dyDescent="0.25">
      <c r="A328" t="s">
        <v>79</v>
      </c>
      <c r="B328" t="s">
        <v>278</v>
      </c>
      <c r="C328" t="s">
        <v>279</v>
      </c>
      <c r="D328">
        <v>844</v>
      </c>
      <c r="E328" t="s">
        <v>280</v>
      </c>
      <c r="F328">
        <v>758</v>
      </c>
      <c r="G328" t="s">
        <v>281</v>
      </c>
      <c r="H328" t="s">
        <v>12</v>
      </c>
      <c r="I328" t="s">
        <v>13</v>
      </c>
      <c r="J328" t="s">
        <v>15</v>
      </c>
      <c r="K328">
        <v>1</v>
      </c>
    </row>
    <row r="329" spans="1:11" x14ac:dyDescent="0.25">
      <c r="A329" t="s">
        <v>79</v>
      </c>
      <c r="B329" t="s">
        <v>365</v>
      </c>
      <c r="C329" t="s">
        <v>366</v>
      </c>
      <c r="D329">
        <v>810</v>
      </c>
      <c r="E329" t="s">
        <v>367</v>
      </c>
      <c r="F329">
        <v>139</v>
      </c>
      <c r="G329" t="s">
        <v>366</v>
      </c>
      <c r="H329" t="s">
        <v>17</v>
      </c>
      <c r="I329" t="s">
        <v>40</v>
      </c>
      <c r="J329" t="s">
        <v>15</v>
      </c>
      <c r="K329">
        <v>1</v>
      </c>
    </row>
    <row r="330" spans="1:11" x14ac:dyDescent="0.25">
      <c r="A330" t="s">
        <v>82</v>
      </c>
      <c r="B330" t="s">
        <v>83</v>
      </c>
      <c r="C330" t="s">
        <v>83</v>
      </c>
      <c r="D330">
        <v>802</v>
      </c>
      <c r="E330" t="s">
        <v>133</v>
      </c>
      <c r="F330">
        <v>130</v>
      </c>
      <c r="G330" t="s">
        <v>83</v>
      </c>
      <c r="H330" t="s">
        <v>17</v>
      </c>
      <c r="I330" t="s">
        <v>40</v>
      </c>
      <c r="J330" t="s">
        <v>14</v>
      </c>
      <c r="K330">
        <v>1</v>
      </c>
    </row>
    <row r="331" spans="1:11" x14ac:dyDescent="0.25">
      <c r="A331" t="s">
        <v>82</v>
      </c>
      <c r="B331" t="s">
        <v>83</v>
      </c>
      <c r="C331" t="s">
        <v>83</v>
      </c>
      <c r="D331">
        <v>802</v>
      </c>
      <c r="E331" t="s">
        <v>133</v>
      </c>
      <c r="F331">
        <v>130</v>
      </c>
      <c r="G331" t="s">
        <v>83</v>
      </c>
      <c r="H331" t="s">
        <v>17</v>
      </c>
      <c r="I331" t="s">
        <v>40</v>
      </c>
      <c r="J331" t="s">
        <v>15</v>
      </c>
      <c r="K331">
        <v>1</v>
      </c>
    </row>
    <row r="332" spans="1:11" x14ac:dyDescent="0.25">
      <c r="A332" t="s">
        <v>82</v>
      </c>
      <c r="B332" t="s">
        <v>83</v>
      </c>
      <c r="C332" t="s">
        <v>83</v>
      </c>
      <c r="D332">
        <v>802</v>
      </c>
      <c r="E332" t="s">
        <v>133</v>
      </c>
      <c r="F332">
        <v>1571</v>
      </c>
      <c r="G332" t="s">
        <v>376</v>
      </c>
      <c r="H332" t="s">
        <v>12</v>
      </c>
      <c r="I332" t="s">
        <v>31</v>
      </c>
      <c r="J332" t="s">
        <v>14</v>
      </c>
      <c r="K332">
        <v>31</v>
      </c>
    </row>
    <row r="333" spans="1:11" x14ac:dyDescent="0.25">
      <c r="A333" t="s">
        <v>82</v>
      </c>
      <c r="B333" t="s">
        <v>83</v>
      </c>
      <c r="C333" t="s">
        <v>83</v>
      </c>
      <c r="D333">
        <v>802</v>
      </c>
      <c r="E333" t="s">
        <v>133</v>
      </c>
      <c r="F333">
        <v>1571</v>
      </c>
      <c r="G333" t="s">
        <v>376</v>
      </c>
      <c r="H333" t="s">
        <v>12</v>
      </c>
      <c r="I333" t="s">
        <v>31</v>
      </c>
      <c r="J333" t="s">
        <v>15</v>
      </c>
      <c r="K333">
        <v>22</v>
      </c>
    </row>
    <row r="334" spans="1:11" x14ac:dyDescent="0.25">
      <c r="A334" t="s">
        <v>82</v>
      </c>
      <c r="B334" t="s">
        <v>83</v>
      </c>
      <c r="C334" t="s">
        <v>83</v>
      </c>
      <c r="D334">
        <v>660</v>
      </c>
      <c r="E334" t="s">
        <v>377</v>
      </c>
      <c r="F334">
        <v>660</v>
      </c>
      <c r="G334" t="s">
        <v>378</v>
      </c>
      <c r="H334" t="s">
        <v>12</v>
      </c>
      <c r="I334" t="s">
        <v>31</v>
      </c>
      <c r="J334" t="s">
        <v>14</v>
      </c>
      <c r="K334">
        <v>45</v>
      </c>
    </row>
    <row r="335" spans="1:11" x14ac:dyDescent="0.25">
      <c r="A335" t="s">
        <v>82</v>
      </c>
      <c r="B335" t="s">
        <v>83</v>
      </c>
      <c r="C335" t="s">
        <v>83</v>
      </c>
      <c r="D335">
        <v>660</v>
      </c>
      <c r="E335" t="s">
        <v>377</v>
      </c>
      <c r="F335">
        <v>660</v>
      </c>
      <c r="G335" t="s">
        <v>378</v>
      </c>
      <c r="H335" t="s">
        <v>12</v>
      </c>
      <c r="I335" t="s">
        <v>31</v>
      </c>
      <c r="J335" t="s">
        <v>15</v>
      </c>
      <c r="K335">
        <v>25</v>
      </c>
    </row>
    <row r="336" spans="1:11" x14ac:dyDescent="0.25">
      <c r="A336" t="s">
        <v>82</v>
      </c>
      <c r="B336" t="s">
        <v>83</v>
      </c>
      <c r="C336" t="s">
        <v>83</v>
      </c>
      <c r="D336">
        <v>669</v>
      </c>
      <c r="E336" t="s">
        <v>379</v>
      </c>
      <c r="F336">
        <v>669</v>
      </c>
      <c r="G336" t="s">
        <v>380</v>
      </c>
      <c r="H336" t="s">
        <v>12</v>
      </c>
      <c r="I336" t="s">
        <v>31</v>
      </c>
      <c r="J336" t="s">
        <v>14</v>
      </c>
      <c r="K336">
        <v>34</v>
      </c>
    </row>
    <row r="337" spans="1:11" x14ac:dyDescent="0.25">
      <c r="A337" t="s">
        <v>82</v>
      </c>
      <c r="B337" t="s">
        <v>83</v>
      </c>
      <c r="C337" t="s">
        <v>83</v>
      </c>
      <c r="D337">
        <v>669</v>
      </c>
      <c r="E337" t="s">
        <v>379</v>
      </c>
      <c r="F337">
        <v>669</v>
      </c>
      <c r="G337" t="s">
        <v>380</v>
      </c>
      <c r="H337" t="s">
        <v>12</v>
      </c>
      <c r="I337" t="s">
        <v>31</v>
      </c>
      <c r="J337" t="s">
        <v>15</v>
      </c>
      <c r="K337">
        <v>37</v>
      </c>
    </row>
    <row r="338" spans="1:11" x14ac:dyDescent="0.25">
      <c r="A338" t="s">
        <v>82</v>
      </c>
      <c r="B338" t="s">
        <v>83</v>
      </c>
      <c r="C338" t="s">
        <v>83</v>
      </c>
      <c r="D338">
        <v>42</v>
      </c>
      <c r="E338" t="s">
        <v>84</v>
      </c>
      <c r="F338">
        <v>163</v>
      </c>
      <c r="G338" t="s">
        <v>134</v>
      </c>
      <c r="H338" t="s">
        <v>12</v>
      </c>
      <c r="I338" t="s">
        <v>28</v>
      </c>
      <c r="J338" t="s">
        <v>14</v>
      </c>
      <c r="K338">
        <v>1</v>
      </c>
    </row>
    <row r="339" spans="1:11" x14ac:dyDescent="0.25">
      <c r="A339" t="s">
        <v>82</v>
      </c>
      <c r="B339" t="s">
        <v>83</v>
      </c>
      <c r="C339" t="s">
        <v>83</v>
      </c>
      <c r="D339">
        <v>42</v>
      </c>
      <c r="E339" t="s">
        <v>84</v>
      </c>
      <c r="F339">
        <v>163</v>
      </c>
      <c r="G339" t="s">
        <v>134</v>
      </c>
      <c r="H339" t="s">
        <v>12</v>
      </c>
      <c r="I339" t="s">
        <v>28</v>
      </c>
      <c r="J339" t="s">
        <v>15</v>
      </c>
      <c r="K339">
        <v>1</v>
      </c>
    </row>
    <row r="340" spans="1:11" x14ac:dyDescent="0.25">
      <c r="A340" t="s">
        <v>82</v>
      </c>
      <c r="B340" t="s">
        <v>83</v>
      </c>
      <c r="C340" t="s">
        <v>173</v>
      </c>
      <c r="D340">
        <v>332</v>
      </c>
      <c r="E340" t="s">
        <v>173</v>
      </c>
      <c r="F340">
        <v>908</v>
      </c>
      <c r="G340" t="s">
        <v>68</v>
      </c>
      <c r="H340" t="s">
        <v>12</v>
      </c>
      <c r="I340" t="s">
        <v>13</v>
      </c>
      <c r="J340" t="s">
        <v>15</v>
      </c>
      <c r="K340">
        <v>1</v>
      </c>
    </row>
    <row r="341" spans="1:11" x14ac:dyDescent="0.25">
      <c r="A341" t="s">
        <v>82</v>
      </c>
      <c r="B341" t="s">
        <v>83</v>
      </c>
      <c r="C341" t="s">
        <v>381</v>
      </c>
      <c r="D341">
        <v>641</v>
      </c>
      <c r="E341" t="s">
        <v>382</v>
      </c>
      <c r="F341">
        <v>641</v>
      </c>
      <c r="G341" t="s">
        <v>383</v>
      </c>
      <c r="H341" t="s">
        <v>12</v>
      </c>
      <c r="I341" t="s">
        <v>31</v>
      </c>
      <c r="J341" t="s">
        <v>14</v>
      </c>
      <c r="K341">
        <v>13</v>
      </c>
    </row>
    <row r="342" spans="1:11" x14ac:dyDescent="0.25">
      <c r="A342" t="s">
        <v>82</v>
      </c>
      <c r="B342" t="s">
        <v>83</v>
      </c>
      <c r="C342" t="s">
        <v>381</v>
      </c>
      <c r="D342">
        <v>641</v>
      </c>
      <c r="E342" t="s">
        <v>382</v>
      </c>
      <c r="F342">
        <v>641</v>
      </c>
      <c r="G342" t="s">
        <v>383</v>
      </c>
      <c r="H342" t="s">
        <v>12</v>
      </c>
      <c r="I342" t="s">
        <v>31</v>
      </c>
      <c r="J342" t="s">
        <v>15</v>
      </c>
      <c r="K342">
        <v>17</v>
      </c>
    </row>
    <row r="343" spans="1:11" x14ac:dyDescent="0.25">
      <c r="A343" t="s">
        <v>82</v>
      </c>
      <c r="B343" t="s">
        <v>83</v>
      </c>
      <c r="C343" t="s">
        <v>381</v>
      </c>
      <c r="D343">
        <v>638</v>
      </c>
      <c r="E343" t="s">
        <v>384</v>
      </c>
      <c r="F343">
        <v>638</v>
      </c>
      <c r="G343" t="s">
        <v>385</v>
      </c>
      <c r="H343" t="s">
        <v>12</v>
      </c>
      <c r="I343" t="s">
        <v>31</v>
      </c>
      <c r="J343" t="s">
        <v>14</v>
      </c>
      <c r="K343">
        <v>29</v>
      </c>
    </row>
    <row r="344" spans="1:11" x14ac:dyDescent="0.25">
      <c r="A344" t="s">
        <v>82</v>
      </c>
      <c r="B344" t="s">
        <v>83</v>
      </c>
      <c r="C344" t="s">
        <v>381</v>
      </c>
      <c r="D344">
        <v>638</v>
      </c>
      <c r="E344" t="s">
        <v>384</v>
      </c>
      <c r="F344">
        <v>638</v>
      </c>
      <c r="G344" t="s">
        <v>385</v>
      </c>
      <c r="H344" t="s">
        <v>12</v>
      </c>
      <c r="I344" t="s">
        <v>31</v>
      </c>
      <c r="J344" t="s">
        <v>15</v>
      </c>
      <c r="K344">
        <v>46</v>
      </c>
    </row>
    <row r="345" spans="1:11" x14ac:dyDescent="0.25">
      <c r="A345" t="s">
        <v>82</v>
      </c>
      <c r="B345" t="s">
        <v>83</v>
      </c>
      <c r="C345" t="s">
        <v>381</v>
      </c>
      <c r="D345">
        <v>637</v>
      </c>
      <c r="E345" t="s">
        <v>386</v>
      </c>
      <c r="F345">
        <v>637</v>
      </c>
      <c r="G345" t="s">
        <v>387</v>
      </c>
      <c r="H345" t="s">
        <v>12</v>
      </c>
      <c r="I345" t="s">
        <v>31</v>
      </c>
      <c r="J345" t="s">
        <v>14</v>
      </c>
      <c r="K345">
        <v>20</v>
      </c>
    </row>
    <row r="346" spans="1:11" x14ac:dyDescent="0.25">
      <c r="A346" t="s">
        <v>82</v>
      </c>
      <c r="B346" t="s">
        <v>83</v>
      </c>
      <c r="C346" t="s">
        <v>381</v>
      </c>
      <c r="D346">
        <v>637</v>
      </c>
      <c r="E346" t="s">
        <v>386</v>
      </c>
      <c r="F346">
        <v>637</v>
      </c>
      <c r="G346" t="s">
        <v>387</v>
      </c>
      <c r="H346" t="s">
        <v>12</v>
      </c>
      <c r="I346" t="s">
        <v>31</v>
      </c>
      <c r="J346" t="s">
        <v>15</v>
      </c>
      <c r="K346">
        <v>31</v>
      </c>
    </row>
    <row r="347" spans="1:11" x14ac:dyDescent="0.25">
      <c r="A347" t="s">
        <v>82</v>
      </c>
      <c r="B347" t="s">
        <v>282</v>
      </c>
      <c r="C347" t="s">
        <v>282</v>
      </c>
      <c r="D347">
        <v>43</v>
      </c>
      <c r="E347" t="s">
        <v>283</v>
      </c>
      <c r="F347">
        <v>223</v>
      </c>
      <c r="G347" t="s">
        <v>284</v>
      </c>
      <c r="H347" t="s">
        <v>12</v>
      </c>
      <c r="I347" t="s">
        <v>13</v>
      </c>
      <c r="J347" t="s">
        <v>14</v>
      </c>
      <c r="K347">
        <v>2</v>
      </c>
    </row>
    <row r="348" spans="1:11" x14ac:dyDescent="0.25">
      <c r="A348" t="s">
        <v>82</v>
      </c>
      <c r="B348" t="s">
        <v>282</v>
      </c>
      <c r="C348" t="s">
        <v>282</v>
      </c>
      <c r="D348">
        <v>43</v>
      </c>
      <c r="E348" t="s">
        <v>283</v>
      </c>
      <c r="F348">
        <v>223</v>
      </c>
      <c r="G348" t="s">
        <v>284</v>
      </c>
      <c r="H348" t="s">
        <v>12</v>
      </c>
      <c r="I348" t="s">
        <v>13</v>
      </c>
      <c r="J348" t="s">
        <v>15</v>
      </c>
      <c r="K348">
        <v>5</v>
      </c>
    </row>
    <row r="349" spans="1:11" x14ac:dyDescent="0.25">
      <c r="A349" t="s">
        <v>82</v>
      </c>
      <c r="B349" t="s">
        <v>282</v>
      </c>
      <c r="C349" t="s">
        <v>282</v>
      </c>
      <c r="D349">
        <v>43</v>
      </c>
      <c r="E349" t="s">
        <v>283</v>
      </c>
      <c r="F349">
        <v>289</v>
      </c>
      <c r="G349" t="s">
        <v>285</v>
      </c>
      <c r="H349" t="s">
        <v>12</v>
      </c>
      <c r="I349" t="s">
        <v>13</v>
      </c>
      <c r="J349" t="s">
        <v>15</v>
      </c>
      <c r="K349">
        <v>1</v>
      </c>
    </row>
    <row r="350" spans="1:11" x14ac:dyDescent="0.25">
      <c r="A350" t="s">
        <v>82</v>
      </c>
      <c r="B350" t="s">
        <v>282</v>
      </c>
      <c r="C350" t="s">
        <v>286</v>
      </c>
      <c r="D350">
        <v>806</v>
      </c>
      <c r="E350" t="s">
        <v>287</v>
      </c>
      <c r="F350">
        <v>133</v>
      </c>
      <c r="G350" t="s">
        <v>286</v>
      </c>
      <c r="H350" t="s">
        <v>17</v>
      </c>
      <c r="I350" t="s">
        <v>40</v>
      </c>
      <c r="J350" t="s">
        <v>14</v>
      </c>
      <c r="K350">
        <v>1</v>
      </c>
    </row>
    <row r="351" spans="1:11" x14ac:dyDescent="0.25">
      <c r="A351" t="s">
        <v>82</v>
      </c>
      <c r="B351" t="s">
        <v>282</v>
      </c>
      <c r="C351" t="s">
        <v>286</v>
      </c>
      <c r="D351">
        <v>806</v>
      </c>
      <c r="E351" t="s">
        <v>287</v>
      </c>
      <c r="F351">
        <v>133</v>
      </c>
      <c r="G351" t="s">
        <v>286</v>
      </c>
      <c r="H351" t="s">
        <v>17</v>
      </c>
      <c r="I351" t="s">
        <v>40</v>
      </c>
      <c r="J351" t="s">
        <v>15</v>
      </c>
      <c r="K351">
        <v>1</v>
      </c>
    </row>
    <row r="352" spans="1:11" x14ac:dyDescent="0.25">
      <c r="A352" t="s">
        <v>82</v>
      </c>
      <c r="B352" t="s">
        <v>282</v>
      </c>
      <c r="C352" t="s">
        <v>286</v>
      </c>
      <c r="D352">
        <v>806</v>
      </c>
      <c r="E352" t="s">
        <v>287</v>
      </c>
      <c r="F352">
        <v>751</v>
      </c>
      <c r="G352" t="s">
        <v>288</v>
      </c>
      <c r="H352" t="s">
        <v>12</v>
      </c>
      <c r="I352" t="s">
        <v>13</v>
      </c>
      <c r="J352" t="s">
        <v>14</v>
      </c>
      <c r="K352">
        <v>13</v>
      </c>
    </row>
    <row r="353" spans="1:11" x14ac:dyDescent="0.25">
      <c r="A353" t="s">
        <v>82</v>
      </c>
      <c r="B353" t="s">
        <v>282</v>
      </c>
      <c r="C353" t="s">
        <v>286</v>
      </c>
      <c r="D353">
        <v>806</v>
      </c>
      <c r="E353" t="s">
        <v>287</v>
      </c>
      <c r="F353">
        <v>751</v>
      </c>
      <c r="G353" t="s">
        <v>288</v>
      </c>
      <c r="H353" t="s">
        <v>12</v>
      </c>
      <c r="I353" t="s">
        <v>13</v>
      </c>
      <c r="J353" t="s">
        <v>15</v>
      </c>
      <c r="K353">
        <v>9</v>
      </c>
    </row>
    <row r="354" spans="1:11" x14ac:dyDescent="0.25">
      <c r="A354" t="s">
        <v>82</v>
      </c>
      <c r="B354" t="s">
        <v>289</v>
      </c>
      <c r="C354" t="s">
        <v>290</v>
      </c>
      <c r="D354">
        <v>35</v>
      </c>
      <c r="E354" t="s">
        <v>290</v>
      </c>
      <c r="F354">
        <v>20</v>
      </c>
      <c r="G354" t="s">
        <v>290</v>
      </c>
      <c r="H354" t="s">
        <v>17</v>
      </c>
      <c r="I354" t="s">
        <v>18</v>
      </c>
      <c r="J354" t="s">
        <v>15</v>
      </c>
      <c r="K354">
        <v>1</v>
      </c>
    </row>
    <row r="355" spans="1:11" x14ac:dyDescent="0.25">
      <c r="A355" t="s">
        <v>82</v>
      </c>
      <c r="B355" t="s">
        <v>289</v>
      </c>
      <c r="C355" t="s">
        <v>290</v>
      </c>
      <c r="D355">
        <v>35</v>
      </c>
      <c r="E355" t="s">
        <v>290</v>
      </c>
      <c r="F355">
        <v>960</v>
      </c>
      <c r="G355" t="s">
        <v>291</v>
      </c>
      <c r="H355" t="s">
        <v>12</v>
      </c>
      <c r="I355" t="s">
        <v>13</v>
      </c>
      <c r="J355" t="s">
        <v>14</v>
      </c>
      <c r="K355">
        <v>2</v>
      </c>
    </row>
    <row r="356" spans="1:11" x14ac:dyDescent="0.25">
      <c r="A356" t="s">
        <v>82</v>
      </c>
      <c r="B356" t="s">
        <v>289</v>
      </c>
      <c r="C356" t="s">
        <v>290</v>
      </c>
      <c r="D356">
        <v>35</v>
      </c>
      <c r="E356" t="s">
        <v>290</v>
      </c>
      <c r="F356">
        <v>960</v>
      </c>
      <c r="G356" t="s">
        <v>291</v>
      </c>
      <c r="H356" t="s">
        <v>12</v>
      </c>
      <c r="I356" t="s">
        <v>13</v>
      </c>
      <c r="J356" t="s">
        <v>15</v>
      </c>
      <c r="K356">
        <v>2</v>
      </c>
    </row>
    <row r="357" spans="1:11" x14ac:dyDescent="0.25">
      <c r="A357" t="s">
        <v>82</v>
      </c>
      <c r="B357" t="s">
        <v>340</v>
      </c>
      <c r="C357" t="s">
        <v>341</v>
      </c>
      <c r="D357">
        <v>326</v>
      </c>
      <c r="E357" t="s">
        <v>341</v>
      </c>
      <c r="F357">
        <v>884</v>
      </c>
      <c r="G357" t="s">
        <v>342</v>
      </c>
      <c r="H357" t="s">
        <v>12</v>
      </c>
      <c r="I357" t="s">
        <v>13</v>
      </c>
      <c r="J357" t="s">
        <v>14</v>
      </c>
      <c r="K357">
        <v>17</v>
      </c>
    </row>
    <row r="358" spans="1:11" x14ac:dyDescent="0.25">
      <c r="A358" t="s">
        <v>82</v>
      </c>
      <c r="B358" t="s">
        <v>340</v>
      </c>
      <c r="C358" t="s">
        <v>341</v>
      </c>
      <c r="D358">
        <v>326</v>
      </c>
      <c r="E358" t="s">
        <v>341</v>
      </c>
      <c r="F358">
        <v>884</v>
      </c>
      <c r="G358" t="s">
        <v>342</v>
      </c>
      <c r="H358" t="s">
        <v>12</v>
      </c>
      <c r="I358" t="s">
        <v>13</v>
      </c>
      <c r="J358" t="s">
        <v>15</v>
      </c>
      <c r="K358">
        <v>16</v>
      </c>
    </row>
    <row r="359" spans="1:11" x14ac:dyDescent="0.25">
      <c r="A359" t="s">
        <v>82</v>
      </c>
      <c r="B359" t="s">
        <v>340</v>
      </c>
      <c r="C359" t="s">
        <v>341</v>
      </c>
      <c r="D359">
        <v>326</v>
      </c>
      <c r="E359" t="s">
        <v>341</v>
      </c>
      <c r="F359">
        <v>885</v>
      </c>
      <c r="G359" t="s">
        <v>343</v>
      </c>
      <c r="H359" t="s">
        <v>12</v>
      </c>
      <c r="I359" t="s">
        <v>13</v>
      </c>
      <c r="J359" t="s">
        <v>14</v>
      </c>
      <c r="K359">
        <v>20</v>
      </c>
    </row>
    <row r="360" spans="1:11" x14ac:dyDescent="0.25">
      <c r="A360" t="s">
        <v>82</v>
      </c>
      <c r="B360" t="s">
        <v>340</v>
      </c>
      <c r="C360" t="s">
        <v>341</v>
      </c>
      <c r="D360">
        <v>326</v>
      </c>
      <c r="E360" t="s">
        <v>341</v>
      </c>
      <c r="F360">
        <v>885</v>
      </c>
      <c r="G360" t="s">
        <v>343</v>
      </c>
      <c r="H360" t="s">
        <v>12</v>
      </c>
      <c r="I360" t="s">
        <v>13</v>
      </c>
      <c r="J360" t="s">
        <v>15</v>
      </c>
      <c r="K360">
        <v>29</v>
      </c>
    </row>
    <row r="361" spans="1:11" x14ac:dyDescent="0.25">
      <c r="A361" t="s">
        <v>82</v>
      </c>
      <c r="B361" t="s">
        <v>85</v>
      </c>
      <c r="C361" t="s">
        <v>292</v>
      </c>
      <c r="D361">
        <v>47</v>
      </c>
      <c r="E361" t="s">
        <v>293</v>
      </c>
      <c r="F361">
        <v>187</v>
      </c>
      <c r="G361" t="s">
        <v>294</v>
      </c>
      <c r="H361" t="s">
        <v>12</v>
      </c>
      <c r="I361" t="s">
        <v>13</v>
      </c>
      <c r="J361" t="s">
        <v>14</v>
      </c>
      <c r="K361">
        <v>1</v>
      </c>
    </row>
    <row r="362" spans="1:11" x14ac:dyDescent="0.25">
      <c r="A362" t="s">
        <v>82</v>
      </c>
      <c r="B362" t="s">
        <v>85</v>
      </c>
      <c r="C362" t="s">
        <v>292</v>
      </c>
      <c r="D362">
        <v>47</v>
      </c>
      <c r="E362" t="s">
        <v>293</v>
      </c>
      <c r="F362">
        <v>308</v>
      </c>
      <c r="G362" t="s">
        <v>295</v>
      </c>
      <c r="H362" t="s">
        <v>12</v>
      </c>
      <c r="I362" t="s">
        <v>13</v>
      </c>
      <c r="J362" t="s">
        <v>14</v>
      </c>
      <c r="K362">
        <v>2</v>
      </c>
    </row>
    <row r="363" spans="1:11" x14ac:dyDescent="0.25">
      <c r="A363" t="s">
        <v>82</v>
      </c>
      <c r="B363" t="s">
        <v>85</v>
      </c>
      <c r="C363" t="s">
        <v>292</v>
      </c>
      <c r="D363">
        <v>47</v>
      </c>
      <c r="E363" t="s">
        <v>293</v>
      </c>
      <c r="F363">
        <v>308</v>
      </c>
      <c r="G363" t="s">
        <v>295</v>
      </c>
      <c r="H363" t="s">
        <v>12</v>
      </c>
      <c r="I363" t="s">
        <v>13</v>
      </c>
      <c r="J363" t="s">
        <v>14</v>
      </c>
      <c r="K363">
        <v>2</v>
      </c>
    </row>
    <row r="364" spans="1:11" x14ac:dyDescent="0.25">
      <c r="A364" t="s">
        <v>82</v>
      </c>
      <c r="B364" t="s">
        <v>85</v>
      </c>
      <c r="C364" t="s">
        <v>292</v>
      </c>
      <c r="D364">
        <v>47</v>
      </c>
      <c r="E364" t="s">
        <v>293</v>
      </c>
      <c r="F364">
        <v>308</v>
      </c>
      <c r="G364" t="s">
        <v>295</v>
      </c>
      <c r="H364" t="s">
        <v>12</v>
      </c>
      <c r="I364" t="s">
        <v>13</v>
      </c>
      <c r="J364" t="s">
        <v>15</v>
      </c>
      <c r="K364">
        <v>1</v>
      </c>
    </row>
    <row r="365" spans="1:11" x14ac:dyDescent="0.25">
      <c r="A365" t="s">
        <v>82</v>
      </c>
      <c r="B365" t="s">
        <v>85</v>
      </c>
      <c r="C365" t="s">
        <v>86</v>
      </c>
      <c r="D365">
        <v>28</v>
      </c>
      <c r="E365" t="s">
        <v>86</v>
      </c>
      <c r="F365">
        <v>1179</v>
      </c>
      <c r="G365" t="s">
        <v>86</v>
      </c>
      <c r="H365" t="s">
        <v>12</v>
      </c>
      <c r="I365" t="s">
        <v>13</v>
      </c>
      <c r="J365" t="s">
        <v>14</v>
      </c>
      <c r="K365">
        <v>3</v>
      </c>
    </row>
    <row r="366" spans="1:11" x14ac:dyDescent="0.25">
      <c r="A366" t="s">
        <v>82</v>
      </c>
      <c r="B366" t="s">
        <v>85</v>
      </c>
      <c r="C366" t="s">
        <v>86</v>
      </c>
      <c r="D366">
        <v>28</v>
      </c>
      <c r="E366" t="s">
        <v>86</v>
      </c>
      <c r="F366">
        <v>1179</v>
      </c>
      <c r="G366" t="s">
        <v>86</v>
      </c>
      <c r="H366" t="s">
        <v>12</v>
      </c>
      <c r="I366" t="s">
        <v>13</v>
      </c>
      <c r="J366" t="s">
        <v>15</v>
      </c>
      <c r="K366">
        <v>3</v>
      </c>
    </row>
    <row r="367" spans="1:11" x14ac:dyDescent="0.25">
      <c r="A367" t="s">
        <v>82</v>
      </c>
      <c r="B367" t="s">
        <v>85</v>
      </c>
      <c r="C367" t="s">
        <v>86</v>
      </c>
      <c r="D367">
        <v>28</v>
      </c>
      <c r="E367" t="s">
        <v>86</v>
      </c>
      <c r="F367">
        <v>1180</v>
      </c>
      <c r="G367" t="s">
        <v>87</v>
      </c>
      <c r="H367" t="s">
        <v>12</v>
      </c>
      <c r="I367" t="s">
        <v>13</v>
      </c>
      <c r="J367" t="s">
        <v>14</v>
      </c>
      <c r="K367">
        <v>2</v>
      </c>
    </row>
    <row r="368" spans="1:11" x14ac:dyDescent="0.25">
      <c r="A368" t="s">
        <v>82</v>
      </c>
      <c r="B368" t="s">
        <v>85</v>
      </c>
      <c r="C368" t="s">
        <v>86</v>
      </c>
      <c r="D368">
        <v>28</v>
      </c>
      <c r="E368" t="s">
        <v>86</v>
      </c>
      <c r="F368">
        <v>1180</v>
      </c>
      <c r="G368" t="s">
        <v>87</v>
      </c>
      <c r="H368" t="s">
        <v>12</v>
      </c>
      <c r="I368" t="s">
        <v>13</v>
      </c>
      <c r="J368" t="s">
        <v>15</v>
      </c>
      <c r="K368">
        <v>3</v>
      </c>
    </row>
    <row r="369" spans="1:11" x14ac:dyDescent="0.25">
      <c r="A369" t="s">
        <v>82</v>
      </c>
      <c r="B369" t="s">
        <v>88</v>
      </c>
      <c r="C369" t="s">
        <v>88</v>
      </c>
      <c r="D369">
        <v>41</v>
      </c>
      <c r="E369" t="s">
        <v>89</v>
      </c>
      <c r="F369">
        <v>42</v>
      </c>
      <c r="G369" t="s">
        <v>89</v>
      </c>
      <c r="H369" t="s">
        <v>17</v>
      </c>
      <c r="I369" t="s">
        <v>18</v>
      </c>
      <c r="J369" t="s">
        <v>15</v>
      </c>
      <c r="K369">
        <v>1</v>
      </c>
    </row>
    <row r="370" spans="1:11" x14ac:dyDescent="0.25">
      <c r="A370" t="s">
        <v>82</v>
      </c>
      <c r="B370" t="s">
        <v>88</v>
      </c>
      <c r="C370" t="s">
        <v>88</v>
      </c>
      <c r="D370">
        <v>41</v>
      </c>
      <c r="E370" t="s">
        <v>89</v>
      </c>
      <c r="F370">
        <v>280</v>
      </c>
      <c r="G370" t="s">
        <v>368</v>
      </c>
      <c r="H370" t="s">
        <v>12</v>
      </c>
      <c r="I370" t="s">
        <v>13</v>
      </c>
      <c r="J370" t="s">
        <v>14</v>
      </c>
      <c r="K370">
        <v>1</v>
      </c>
    </row>
    <row r="371" spans="1:11" x14ac:dyDescent="0.25">
      <c r="A371" t="s">
        <v>82</v>
      </c>
      <c r="B371" t="s">
        <v>90</v>
      </c>
      <c r="C371" t="s">
        <v>174</v>
      </c>
      <c r="D371">
        <v>204</v>
      </c>
      <c r="E371" t="s">
        <v>174</v>
      </c>
      <c r="F371">
        <v>1451</v>
      </c>
      <c r="G371" t="s">
        <v>68</v>
      </c>
      <c r="H371" t="s">
        <v>12</v>
      </c>
      <c r="I371" t="s">
        <v>13</v>
      </c>
      <c r="J371" t="s">
        <v>14</v>
      </c>
      <c r="K371">
        <v>2</v>
      </c>
    </row>
    <row r="372" spans="1:11" x14ac:dyDescent="0.25">
      <c r="A372" t="s">
        <v>82</v>
      </c>
      <c r="B372" t="s">
        <v>90</v>
      </c>
      <c r="C372" t="s">
        <v>174</v>
      </c>
      <c r="D372">
        <v>204</v>
      </c>
      <c r="E372" t="s">
        <v>174</v>
      </c>
      <c r="F372">
        <v>1451</v>
      </c>
      <c r="G372" t="s">
        <v>68</v>
      </c>
      <c r="H372" t="s">
        <v>12</v>
      </c>
      <c r="I372" t="s">
        <v>13</v>
      </c>
      <c r="J372" t="s">
        <v>15</v>
      </c>
      <c r="K372">
        <v>2</v>
      </c>
    </row>
    <row r="373" spans="1:11" x14ac:dyDescent="0.25">
      <c r="A373" t="s">
        <v>82</v>
      </c>
      <c r="B373" t="s">
        <v>90</v>
      </c>
      <c r="C373" t="s">
        <v>344</v>
      </c>
      <c r="D373">
        <v>13</v>
      </c>
      <c r="E373" t="s">
        <v>334</v>
      </c>
      <c r="F373">
        <v>22</v>
      </c>
      <c r="G373" t="s">
        <v>334</v>
      </c>
      <c r="H373" t="s">
        <v>17</v>
      </c>
      <c r="I373" t="s">
        <v>18</v>
      </c>
      <c r="J373" t="s">
        <v>14</v>
      </c>
      <c r="K373">
        <v>2</v>
      </c>
    </row>
    <row r="374" spans="1:11" x14ac:dyDescent="0.25">
      <c r="A374" t="s">
        <v>82</v>
      </c>
      <c r="B374" t="s">
        <v>90</v>
      </c>
      <c r="C374" t="s">
        <v>344</v>
      </c>
      <c r="D374">
        <v>13</v>
      </c>
      <c r="E374" t="s">
        <v>334</v>
      </c>
      <c r="F374">
        <v>22</v>
      </c>
      <c r="G374" t="s">
        <v>334</v>
      </c>
      <c r="H374" t="s">
        <v>17</v>
      </c>
      <c r="I374" t="s">
        <v>18</v>
      </c>
      <c r="J374" t="s">
        <v>15</v>
      </c>
      <c r="K374">
        <v>2</v>
      </c>
    </row>
    <row r="375" spans="1:11" x14ac:dyDescent="0.25">
      <c r="A375" t="s">
        <v>82</v>
      </c>
      <c r="B375" t="s">
        <v>90</v>
      </c>
      <c r="C375" t="s">
        <v>344</v>
      </c>
      <c r="D375">
        <v>13</v>
      </c>
      <c r="E375" t="s">
        <v>334</v>
      </c>
      <c r="F375">
        <v>222</v>
      </c>
      <c r="G375" t="s">
        <v>345</v>
      </c>
      <c r="H375" t="s">
        <v>12</v>
      </c>
      <c r="I375" t="s">
        <v>13</v>
      </c>
      <c r="J375" t="s">
        <v>14</v>
      </c>
      <c r="K375">
        <v>5</v>
      </c>
    </row>
    <row r="376" spans="1:11" x14ac:dyDescent="0.25">
      <c r="A376" t="s">
        <v>82</v>
      </c>
      <c r="B376" t="s">
        <v>90</v>
      </c>
      <c r="C376" t="s">
        <v>344</v>
      </c>
      <c r="D376">
        <v>13</v>
      </c>
      <c r="E376" t="s">
        <v>334</v>
      </c>
      <c r="F376">
        <v>222</v>
      </c>
      <c r="G376" t="s">
        <v>345</v>
      </c>
      <c r="H376" t="s">
        <v>12</v>
      </c>
      <c r="I376" t="s">
        <v>13</v>
      </c>
      <c r="J376" t="s">
        <v>15</v>
      </c>
      <c r="K376">
        <v>8</v>
      </c>
    </row>
    <row r="377" spans="1:11" x14ac:dyDescent="0.25">
      <c r="A377" t="s">
        <v>82</v>
      </c>
      <c r="B377" t="s">
        <v>90</v>
      </c>
      <c r="C377" t="s">
        <v>344</v>
      </c>
      <c r="D377">
        <v>13</v>
      </c>
      <c r="E377" t="s">
        <v>334</v>
      </c>
      <c r="F377">
        <v>245</v>
      </c>
      <c r="G377" t="s">
        <v>346</v>
      </c>
      <c r="H377" t="s">
        <v>12</v>
      </c>
      <c r="I377" t="s">
        <v>13</v>
      </c>
      <c r="J377" t="s">
        <v>15</v>
      </c>
      <c r="K377">
        <v>1</v>
      </c>
    </row>
    <row r="378" spans="1:11" x14ac:dyDescent="0.25">
      <c r="A378" t="s">
        <v>82</v>
      </c>
      <c r="B378" t="s">
        <v>90</v>
      </c>
      <c r="C378" t="s">
        <v>90</v>
      </c>
      <c r="D378">
        <v>619</v>
      </c>
      <c r="E378" t="s">
        <v>175</v>
      </c>
      <c r="F378">
        <v>619</v>
      </c>
      <c r="G378" t="s">
        <v>176</v>
      </c>
      <c r="H378" t="s">
        <v>12</v>
      </c>
      <c r="I378" t="s">
        <v>31</v>
      </c>
      <c r="J378" t="s">
        <v>14</v>
      </c>
      <c r="K378">
        <v>19</v>
      </c>
    </row>
    <row r="379" spans="1:11" x14ac:dyDescent="0.25">
      <c r="A379" t="s">
        <v>82</v>
      </c>
      <c r="B379" t="s">
        <v>90</v>
      </c>
      <c r="C379" t="s">
        <v>90</v>
      </c>
      <c r="D379">
        <v>619</v>
      </c>
      <c r="E379" t="s">
        <v>175</v>
      </c>
      <c r="F379">
        <v>619</v>
      </c>
      <c r="G379" t="s">
        <v>176</v>
      </c>
      <c r="H379" t="s">
        <v>12</v>
      </c>
      <c r="I379" t="s">
        <v>31</v>
      </c>
      <c r="J379" t="s">
        <v>15</v>
      </c>
      <c r="K379">
        <v>22</v>
      </c>
    </row>
    <row r="380" spans="1:11" x14ac:dyDescent="0.25">
      <c r="A380" t="s">
        <v>82</v>
      </c>
      <c r="B380" t="s">
        <v>90</v>
      </c>
      <c r="C380" t="s">
        <v>90</v>
      </c>
      <c r="D380">
        <v>616</v>
      </c>
      <c r="E380" t="s">
        <v>347</v>
      </c>
      <c r="F380">
        <v>616</v>
      </c>
      <c r="G380" t="s">
        <v>348</v>
      </c>
      <c r="H380" t="s">
        <v>12</v>
      </c>
      <c r="I380" t="s">
        <v>31</v>
      </c>
      <c r="J380" t="s">
        <v>14</v>
      </c>
      <c r="K380">
        <v>3</v>
      </c>
    </row>
    <row r="381" spans="1:11" x14ac:dyDescent="0.25">
      <c r="A381" t="s">
        <v>82</v>
      </c>
      <c r="B381" t="s">
        <v>90</v>
      </c>
      <c r="C381" t="s">
        <v>90</v>
      </c>
      <c r="D381">
        <v>604</v>
      </c>
      <c r="E381" t="s">
        <v>296</v>
      </c>
      <c r="F381">
        <v>604</v>
      </c>
      <c r="G381" t="s">
        <v>297</v>
      </c>
      <c r="H381" t="s">
        <v>12</v>
      </c>
      <c r="I381" t="s">
        <v>31</v>
      </c>
      <c r="J381" t="s">
        <v>14</v>
      </c>
      <c r="K381">
        <v>27</v>
      </c>
    </row>
    <row r="382" spans="1:11" x14ac:dyDescent="0.25">
      <c r="A382" t="s">
        <v>82</v>
      </c>
      <c r="B382" t="s">
        <v>90</v>
      </c>
      <c r="C382" t="s">
        <v>90</v>
      </c>
      <c r="D382">
        <v>604</v>
      </c>
      <c r="E382" t="s">
        <v>296</v>
      </c>
      <c r="F382">
        <v>604</v>
      </c>
      <c r="G382" t="s">
        <v>297</v>
      </c>
      <c r="H382" t="s">
        <v>12</v>
      </c>
      <c r="I382" t="s">
        <v>31</v>
      </c>
      <c r="J382" t="s">
        <v>15</v>
      </c>
      <c r="K382">
        <v>19</v>
      </c>
    </row>
    <row r="383" spans="1:11" x14ac:dyDescent="0.25">
      <c r="A383" t="s">
        <v>82</v>
      </c>
      <c r="B383" t="s">
        <v>90</v>
      </c>
      <c r="C383" t="s">
        <v>90</v>
      </c>
      <c r="D383">
        <v>632</v>
      </c>
      <c r="E383" t="s">
        <v>135</v>
      </c>
      <c r="F383">
        <v>632</v>
      </c>
      <c r="G383" t="s">
        <v>136</v>
      </c>
      <c r="H383" t="s">
        <v>12</v>
      </c>
      <c r="I383" t="s">
        <v>31</v>
      </c>
      <c r="J383" t="s">
        <v>14</v>
      </c>
      <c r="K383">
        <v>22</v>
      </c>
    </row>
    <row r="384" spans="1:11" x14ac:dyDescent="0.25">
      <c r="A384" t="s">
        <v>82</v>
      </c>
      <c r="B384" t="s">
        <v>90</v>
      </c>
      <c r="C384" t="s">
        <v>90</v>
      </c>
      <c r="D384">
        <v>632</v>
      </c>
      <c r="E384" t="s">
        <v>135</v>
      </c>
      <c r="F384">
        <v>632</v>
      </c>
      <c r="G384" t="s">
        <v>136</v>
      </c>
      <c r="H384" t="s">
        <v>12</v>
      </c>
      <c r="I384" t="s">
        <v>31</v>
      </c>
      <c r="J384" t="s">
        <v>15</v>
      </c>
      <c r="K384">
        <v>39</v>
      </c>
    </row>
    <row r="385" spans="1:11" x14ac:dyDescent="0.25">
      <c r="A385" t="s">
        <v>82</v>
      </c>
      <c r="B385" t="s">
        <v>90</v>
      </c>
      <c r="C385" t="s">
        <v>90</v>
      </c>
      <c r="D385">
        <v>662</v>
      </c>
      <c r="E385" t="s">
        <v>177</v>
      </c>
      <c r="F385">
        <v>662</v>
      </c>
      <c r="G385" t="s">
        <v>178</v>
      </c>
      <c r="H385" t="s">
        <v>12</v>
      </c>
      <c r="I385" t="s">
        <v>31</v>
      </c>
      <c r="J385" t="s">
        <v>14</v>
      </c>
      <c r="K385">
        <v>12</v>
      </c>
    </row>
    <row r="386" spans="1:11" x14ac:dyDescent="0.25">
      <c r="A386" t="s">
        <v>82</v>
      </c>
      <c r="B386" t="s">
        <v>90</v>
      </c>
      <c r="C386" t="s">
        <v>90</v>
      </c>
      <c r="D386">
        <v>662</v>
      </c>
      <c r="E386" t="s">
        <v>177</v>
      </c>
      <c r="F386">
        <v>662</v>
      </c>
      <c r="G386" t="s">
        <v>178</v>
      </c>
      <c r="H386" t="s">
        <v>12</v>
      </c>
      <c r="I386" t="s">
        <v>31</v>
      </c>
      <c r="J386" t="s">
        <v>15</v>
      </c>
      <c r="K386">
        <v>15</v>
      </c>
    </row>
    <row r="387" spans="1:11" x14ac:dyDescent="0.25">
      <c r="A387" t="s">
        <v>82</v>
      </c>
      <c r="B387" t="s">
        <v>90</v>
      </c>
      <c r="C387" t="s">
        <v>90</v>
      </c>
      <c r="D387">
        <v>45</v>
      </c>
      <c r="E387" t="s">
        <v>179</v>
      </c>
      <c r="F387">
        <v>21</v>
      </c>
      <c r="G387" t="s">
        <v>349</v>
      </c>
      <c r="H387" t="s">
        <v>17</v>
      </c>
      <c r="I387" t="s">
        <v>18</v>
      </c>
      <c r="J387" t="s">
        <v>14</v>
      </c>
      <c r="K387">
        <v>1</v>
      </c>
    </row>
    <row r="388" spans="1:11" x14ac:dyDescent="0.25">
      <c r="A388" t="s">
        <v>82</v>
      </c>
      <c r="B388" t="s">
        <v>90</v>
      </c>
      <c r="C388" t="s">
        <v>90</v>
      </c>
      <c r="D388">
        <v>45</v>
      </c>
      <c r="E388" t="s">
        <v>179</v>
      </c>
      <c r="F388">
        <v>54</v>
      </c>
      <c r="G388" t="s">
        <v>180</v>
      </c>
      <c r="H388" t="s">
        <v>12</v>
      </c>
      <c r="I388" t="s">
        <v>13</v>
      </c>
      <c r="J388" t="s">
        <v>14</v>
      </c>
      <c r="K388">
        <v>3</v>
      </c>
    </row>
    <row r="389" spans="1:11" x14ac:dyDescent="0.25">
      <c r="A389" t="s">
        <v>82</v>
      </c>
      <c r="B389" t="s">
        <v>90</v>
      </c>
      <c r="C389" t="s">
        <v>90</v>
      </c>
      <c r="D389">
        <v>45</v>
      </c>
      <c r="E389" t="s">
        <v>179</v>
      </c>
      <c r="F389">
        <v>54</v>
      </c>
      <c r="G389" t="s">
        <v>180</v>
      </c>
      <c r="H389" t="s">
        <v>12</v>
      </c>
      <c r="I389" t="s">
        <v>13</v>
      </c>
      <c r="J389" t="s">
        <v>15</v>
      </c>
      <c r="K389">
        <v>2</v>
      </c>
    </row>
    <row r="390" spans="1:11" x14ac:dyDescent="0.25">
      <c r="A390" t="s">
        <v>82</v>
      </c>
      <c r="B390" t="s">
        <v>90</v>
      </c>
      <c r="C390" t="s">
        <v>90</v>
      </c>
      <c r="D390">
        <v>98</v>
      </c>
      <c r="E390" t="s">
        <v>138</v>
      </c>
      <c r="F390">
        <v>35</v>
      </c>
      <c r="G390" t="s">
        <v>138</v>
      </c>
      <c r="H390" t="s">
        <v>17</v>
      </c>
      <c r="I390" t="s">
        <v>18</v>
      </c>
      <c r="J390" t="s">
        <v>14</v>
      </c>
      <c r="K390">
        <v>6</v>
      </c>
    </row>
    <row r="391" spans="1:11" x14ac:dyDescent="0.25">
      <c r="A391" t="s">
        <v>82</v>
      </c>
      <c r="B391" t="s">
        <v>90</v>
      </c>
      <c r="C391" t="s">
        <v>90</v>
      </c>
      <c r="D391">
        <v>98</v>
      </c>
      <c r="E391" t="s">
        <v>138</v>
      </c>
      <c r="F391">
        <v>35</v>
      </c>
      <c r="G391" t="s">
        <v>138</v>
      </c>
      <c r="H391" t="s">
        <v>17</v>
      </c>
      <c r="I391" t="s">
        <v>18</v>
      </c>
      <c r="J391" t="s">
        <v>15</v>
      </c>
      <c r="K391">
        <v>8</v>
      </c>
    </row>
    <row r="392" spans="1:11" x14ac:dyDescent="0.25">
      <c r="A392" t="s">
        <v>82</v>
      </c>
      <c r="B392" t="s">
        <v>90</v>
      </c>
      <c r="C392" t="s">
        <v>90</v>
      </c>
      <c r="D392">
        <v>98</v>
      </c>
      <c r="E392" t="s">
        <v>138</v>
      </c>
      <c r="F392">
        <v>76</v>
      </c>
      <c r="G392" t="s">
        <v>139</v>
      </c>
      <c r="H392" t="s">
        <v>12</v>
      </c>
      <c r="I392" t="s">
        <v>28</v>
      </c>
      <c r="J392" t="s">
        <v>14</v>
      </c>
      <c r="K392">
        <v>4</v>
      </c>
    </row>
    <row r="393" spans="1:11" x14ac:dyDescent="0.25">
      <c r="A393" t="s">
        <v>82</v>
      </c>
      <c r="B393" t="s">
        <v>90</v>
      </c>
      <c r="C393" t="s">
        <v>90</v>
      </c>
      <c r="D393">
        <v>98</v>
      </c>
      <c r="E393" t="s">
        <v>138</v>
      </c>
      <c r="F393">
        <v>76</v>
      </c>
      <c r="G393" t="s">
        <v>139</v>
      </c>
      <c r="H393" t="s">
        <v>12</v>
      </c>
      <c r="I393" t="s">
        <v>28</v>
      </c>
      <c r="J393" t="s">
        <v>15</v>
      </c>
      <c r="K393">
        <v>5</v>
      </c>
    </row>
    <row r="394" spans="1:11" x14ac:dyDescent="0.25">
      <c r="A394" t="s">
        <v>82</v>
      </c>
      <c r="B394" t="s">
        <v>90</v>
      </c>
      <c r="C394" t="s">
        <v>90</v>
      </c>
      <c r="D394">
        <v>98</v>
      </c>
      <c r="E394" t="s">
        <v>138</v>
      </c>
      <c r="F394">
        <v>76</v>
      </c>
      <c r="G394" t="s">
        <v>139</v>
      </c>
      <c r="H394" t="s">
        <v>12</v>
      </c>
      <c r="I394" t="s">
        <v>28</v>
      </c>
      <c r="J394" t="s">
        <v>15</v>
      </c>
      <c r="K394">
        <v>1</v>
      </c>
    </row>
    <row r="395" spans="1:11" x14ac:dyDescent="0.25">
      <c r="A395" t="s">
        <v>82</v>
      </c>
      <c r="B395" t="s">
        <v>90</v>
      </c>
      <c r="C395" t="s">
        <v>90</v>
      </c>
      <c r="D395">
        <v>98</v>
      </c>
      <c r="E395" t="s">
        <v>138</v>
      </c>
      <c r="F395">
        <v>296</v>
      </c>
      <c r="G395" t="s">
        <v>140</v>
      </c>
      <c r="H395" t="s">
        <v>12</v>
      </c>
      <c r="I395" t="s">
        <v>13</v>
      </c>
      <c r="J395" t="s">
        <v>14</v>
      </c>
      <c r="K395">
        <v>19</v>
      </c>
    </row>
    <row r="396" spans="1:11" x14ac:dyDescent="0.25">
      <c r="A396" t="s">
        <v>82</v>
      </c>
      <c r="B396" t="s">
        <v>90</v>
      </c>
      <c r="C396" t="s">
        <v>90</v>
      </c>
      <c r="D396">
        <v>98</v>
      </c>
      <c r="E396" t="s">
        <v>138</v>
      </c>
      <c r="F396">
        <v>296</v>
      </c>
      <c r="G396" t="s">
        <v>140</v>
      </c>
      <c r="H396" t="s">
        <v>12</v>
      </c>
      <c r="I396" t="s">
        <v>13</v>
      </c>
      <c r="J396" t="s">
        <v>15</v>
      </c>
      <c r="K396">
        <v>22</v>
      </c>
    </row>
    <row r="397" spans="1:11" x14ac:dyDescent="0.25">
      <c r="A397" t="s">
        <v>82</v>
      </c>
      <c r="B397" t="s">
        <v>90</v>
      </c>
      <c r="C397" t="s">
        <v>90</v>
      </c>
      <c r="D397">
        <v>98</v>
      </c>
      <c r="E397" t="s">
        <v>138</v>
      </c>
      <c r="F397">
        <v>297</v>
      </c>
      <c r="G397" t="s">
        <v>298</v>
      </c>
      <c r="H397" t="s">
        <v>12</v>
      </c>
      <c r="I397" t="s">
        <v>13</v>
      </c>
      <c r="J397" t="s">
        <v>14</v>
      </c>
      <c r="K397">
        <v>45</v>
      </c>
    </row>
    <row r="398" spans="1:11" x14ac:dyDescent="0.25">
      <c r="A398" t="s">
        <v>82</v>
      </c>
      <c r="B398" t="s">
        <v>90</v>
      </c>
      <c r="C398" t="s">
        <v>90</v>
      </c>
      <c r="D398">
        <v>98</v>
      </c>
      <c r="E398" t="s">
        <v>138</v>
      </c>
      <c r="F398">
        <v>297</v>
      </c>
      <c r="G398" t="s">
        <v>298</v>
      </c>
      <c r="H398" t="s">
        <v>12</v>
      </c>
      <c r="I398" t="s">
        <v>13</v>
      </c>
      <c r="J398" t="s">
        <v>14</v>
      </c>
      <c r="K398">
        <v>6</v>
      </c>
    </row>
    <row r="399" spans="1:11" x14ac:dyDescent="0.25">
      <c r="A399" t="s">
        <v>82</v>
      </c>
      <c r="B399" t="s">
        <v>90</v>
      </c>
      <c r="C399" t="s">
        <v>90</v>
      </c>
      <c r="D399">
        <v>98</v>
      </c>
      <c r="E399" t="s">
        <v>138</v>
      </c>
      <c r="F399">
        <v>297</v>
      </c>
      <c r="G399" t="s">
        <v>298</v>
      </c>
      <c r="H399" t="s">
        <v>12</v>
      </c>
      <c r="I399" t="s">
        <v>13</v>
      </c>
      <c r="J399" t="s">
        <v>15</v>
      </c>
      <c r="K399">
        <v>45</v>
      </c>
    </row>
    <row r="400" spans="1:11" x14ac:dyDescent="0.25">
      <c r="A400" t="s">
        <v>82</v>
      </c>
      <c r="B400" t="s">
        <v>90</v>
      </c>
      <c r="C400" t="s">
        <v>90</v>
      </c>
      <c r="D400">
        <v>98</v>
      </c>
      <c r="E400" t="s">
        <v>138</v>
      </c>
      <c r="F400">
        <v>297</v>
      </c>
      <c r="G400" t="s">
        <v>298</v>
      </c>
      <c r="H400" t="s">
        <v>12</v>
      </c>
      <c r="I400" t="s">
        <v>13</v>
      </c>
      <c r="J400" t="s">
        <v>15</v>
      </c>
      <c r="K400">
        <v>5</v>
      </c>
    </row>
    <row r="401" spans="1:11" x14ac:dyDescent="0.25">
      <c r="A401" t="s">
        <v>82</v>
      </c>
      <c r="B401" t="s">
        <v>90</v>
      </c>
      <c r="C401" t="s">
        <v>90</v>
      </c>
      <c r="D401">
        <v>98</v>
      </c>
      <c r="E401" t="s">
        <v>138</v>
      </c>
      <c r="F401">
        <v>1572</v>
      </c>
      <c r="G401" t="s">
        <v>350</v>
      </c>
      <c r="H401" t="s">
        <v>12</v>
      </c>
      <c r="I401" t="s">
        <v>31</v>
      </c>
      <c r="J401" t="s">
        <v>14</v>
      </c>
      <c r="K401">
        <v>1</v>
      </c>
    </row>
    <row r="402" spans="1:11" x14ac:dyDescent="0.25">
      <c r="K402" s="1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2" sqref="C2:C6"/>
    </sheetView>
  </sheetViews>
  <sheetFormatPr baseColWidth="10" defaultRowHeight="15" x14ac:dyDescent="0.25"/>
  <sheetData>
    <row r="1" spans="1:3" x14ac:dyDescent="0.25">
      <c r="A1" t="s">
        <v>92</v>
      </c>
      <c r="B1" t="s">
        <v>93</v>
      </c>
      <c r="C1" t="s">
        <v>94</v>
      </c>
    </row>
    <row r="2" spans="1:3" x14ac:dyDescent="0.25">
      <c r="A2">
        <v>1</v>
      </c>
      <c r="B2" t="s">
        <v>95</v>
      </c>
      <c r="C2">
        <v>174068</v>
      </c>
    </row>
    <row r="3" spans="1:3" x14ac:dyDescent="0.25">
      <c r="A3">
        <v>2</v>
      </c>
      <c r="B3" t="s">
        <v>96</v>
      </c>
      <c r="C3">
        <v>3148</v>
      </c>
    </row>
    <row r="4" spans="1:3" x14ac:dyDescent="0.25">
      <c r="A4">
        <v>3</v>
      </c>
      <c r="B4" t="s">
        <v>97</v>
      </c>
      <c r="C4">
        <v>40</v>
      </c>
    </row>
    <row r="5" spans="1:3" x14ac:dyDescent="0.25">
      <c r="A5">
        <v>4</v>
      </c>
      <c r="B5" t="s">
        <v>98</v>
      </c>
      <c r="C5">
        <v>45</v>
      </c>
    </row>
    <row r="6" spans="1:3" x14ac:dyDescent="0.25">
      <c r="A6">
        <v>5</v>
      </c>
      <c r="B6" t="s">
        <v>99</v>
      </c>
      <c r="C6">
        <v>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opLeftCell="A40" workbookViewId="0">
      <selection activeCell="A2" sqref="A2:C53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100</v>
      </c>
      <c r="B1" t="s">
        <v>101</v>
      </c>
      <c r="C1" t="s">
        <v>102</v>
      </c>
    </row>
    <row r="2" spans="1:3" x14ac:dyDescent="0.25">
      <c r="A2">
        <v>2018</v>
      </c>
      <c r="B2">
        <v>1</v>
      </c>
      <c r="C2" s="1">
        <v>1470</v>
      </c>
    </row>
    <row r="3" spans="1:3" x14ac:dyDescent="0.25">
      <c r="A3">
        <v>2018</v>
      </c>
      <c r="B3">
        <v>2</v>
      </c>
      <c r="C3" s="1">
        <v>1518</v>
      </c>
    </row>
    <row r="4" spans="1:3" x14ac:dyDescent="0.25">
      <c r="A4">
        <v>2018</v>
      </c>
      <c r="B4">
        <v>3</v>
      </c>
      <c r="C4" s="1">
        <v>1210</v>
      </c>
    </row>
    <row r="5" spans="1:3" x14ac:dyDescent="0.25">
      <c r="A5">
        <v>2018</v>
      </c>
      <c r="B5">
        <v>4</v>
      </c>
      <c r="C5" s="1">
        <v>1157</v>
      </c>
    </row>
    <row r="6" spans="1:3" x14ac:dyDescent="0.25">
      <c r="A6">
        <v>2018</v>
      </c>
      <c r="B6">
        <v>5</v>
      </c>
      <c r="C6" s="1">
        <v>1428</v>
      </c>
    </row>
    <row r="7" spans="1:3" x14ac:dyDescent="0.25">
      <c r="A7">
        <v>2018</v>
      </c>
      <c r="B7">
        <v>6</v>
      </c>
      <c r="C7" s="1">
        <v>1408</v>
      </c>
    </row>
    <row r="8" spans="1:3" x14ac:dyDescent="0.25">
      <c r="A8">
        <v>2018</v>
      </c>
      <c r="B8">
        <v>7</v>
      </c>
      <c r="C8" s="1">
        <v>85</v>
      </c>
    </row>
    <row r="9" spans="1:3" x14ac:dyDescent="0.25">
      <c r="A9">
        <v>2018</v>
      </c>
      <c r="B9">
        <v>8</v>
      </c>
      <c r="C9" s="1">
        <v>995</v>
      </c>
    </row>
    <row r="10" spans="1:3" x14ac:dyDescent="0.25">
      <c r="A10">
        <v>2018</v>
      </c>
      <c r="B10">
        <v>9</v>
      </c>
      <c r="C10" s="1">
        <v>1548</v>
      </c>
    </row>
    <row r="11" spans="1:3" x14ac:dyDescent="0.25">
      <c r="A11">
        <v>2018</v>
      </c>
      <c r="B11">
        <v>10</v>
      </c>
      <c r="C11" s="1">
        <v>1619</v>
      </c>
    </row>
    <row r="12" spans="1:3" x14ac:dyDescent="0.25">
      <c r="A12">
        <v>2018</v>
      </c>
      <c r="B12">
        <v>11</v>
      </c>
      <c r="C12" s="1">
        <v>1774</v>
      </c>
    </row>
    <row r="13" spans="1:3" x14ac:dyDescent="0.25">
      <c r="A13">
        <v>2018</v>
      </c>
      <c r="B13">
        <v>12</v>
      </c>
      <c r="C13" s="1">
        <v>928</v>
      </c>
    </row>
    <row r="14" spans="1:3" x14ac:dyDescent="0.25">
      <c r="A14">
        <v>2019</v>
      </c>
      <c r="B14">
        <v>1</v>
      </c>
      <c r="C14" s="1">
        <v>1612</v>
      </c>
    </row>
    <row r="15" spans="1:3" x14ac:dyDescent="0.25">
      <c r="A15">
        <v>2019</v>
      </c>
      <c r="B15">
        <v>2</v>
      </c>
      <c r="C15" s="1">
        <v>2073</v>
      </c>
    </row>
    <row r="16" spans="1:3" x14ac:dyDescent="0.25">
      <c r="A16">
        <v>2019</v>
      </c>
      <c r="B16">
        <v>3</v>
      </c>
      <c r="C16" s="1">
        <v>2963</v>
      </c>
    </row>
    <row r="17" spans="1:3" x14ac:dyDescent="0.25">
      <c r="A17">
        <v>2019</v>
      </c>
      <c r="B17">
        <v>4</v>
      </c>
      <c r="C17" s="1">
        <v>1248</v>
      </c>
    </row>
    <row r="18" spans="1:3" x14ac:dyDescent="0.25">
      <c r="A18">
        <v>2019</v>
      </c>
      <c r="B18">
        <v>5</v>
      </c>
      <c r="C18" s="1">
        <v>2345</v>
      </c>
    </row>
    <row r="19" spans="1:3" x14ac:dyDescent="0.25">
      <c r="A19">
        <v>2019</v>
      </c>
      <c r="B19">
        <v>6</v>
      </c>
      <c r="C19" s="1">
        <v>1937</v>
      </c>
    </row>
    <row r="20" spans="1:3" x14ac:dyDescent="0.25">
      <c r="A20">
        <v>2019</v>
      </c>
      <c r="B20">
        <v>7</v>
      </c>
      <c r="C20" s="1">
        <v>457</v>
      </c>
    </row>
    <row r="21" spans="1:3" x14ac:dyDescent="0.25">
      <c r="A21">
        <v>2019</v>
      </c>
      <c r="B21">
        <v>8</v>
      </c>
      <c r="C21">
        <v>1441</v>
      </c>
    </row>
    <row r="22" spans="1:3" x14ac:dyDescent="0.25">
      <c r="A22">
        <v>2019</v>
      </c>
      <c r="B22">
        <v>9</v>
      </c>
      <c r="C22">
        <v>2226</v>
      </c>
    </row>
    <row r="23" spans="1:3" x14ac:dyDescent="0.25">
      <c r="A23">
        <v>2019</v>
      </c>
      <c r="B23">
        <v>10</v>
      </c>
      <c r="C23">
        <v>2532</v>
      </c>
    </row>
    <row r="24" spans="1:3" x14ac:dyDescent="0.25">
      <c r="A24">
        <v>2019</v>
      </c>
      <c r="B24">
        <v>11</v>
      </c>
      <c r="C24">
        <v>3424</v>
      </c>
    </row>
    <row r="25" spans="1:3" x14ac:dyDescent="0.25">
      <c r="A25">
        <v>2019</v>
      </c>
      <c r="B25">
        <v>12</v>
      </c>
      <c r="C25">
        <v>1887</v>
      </c>
    </row>
    <row r="26" spans="1:3" x14ac:dyDescent="0.25">
      <c r="A26">
        <v>2020</v>
      </c>
      <c r="B26">
        <v>1</v>
      </c>
      <c r="C26">
        <v>2235</v>
      </c>
    </row>
    <row r="27" spans="1:3" x14ac:dyDescent="0.25">
      <c r="A27">
        <v>2020</v>
      </c>
      <c r="B27">
        <v>2</v>
      </c>
      <c r="C27">
        <v>1915</v>
      </c>
    </row>
    <row r="28" spans="1:3" x14ac:dyDescent="0.25">
      <c r="A28">
        <v>2020</v>
      </c>
      <c r="B28">
        <v>3</v>
      </c>
      <c r="C28">
        <v>797</v>
      </c>
    </row>
    <row r="29" spans="1:3" x14ac:dyDescent="0.25">
      <c r="A29">
        <v>2020</v>
      </c>
      <c r="B29">
        <v>4</v>
      </c>
      <c r="C29">
        <v>23</v>
      </c>
    </row>
    <row r="30" spans="1:3" x14ac:dyDescent="0.25">
      <c r="A30">
        <v>2020</v>
      </c>
      <c r="B30">
        <v>5</v>
      </c>
      <c r="C30">
        <v>214</v>
      </c>
    </row>
    <row r="31" spans="1:3" x14ac:dyDescent="0.25">
      <c r="A31">
        <v>2020</v>
      </c>
      <c r="B31">
        <v>6</v>
      </c>
      <c r="C31">
        <v>339</v>
      </c>
    </row>
    <row r="32" spans="1:3" x14ac:dyDescent="0.25">
      <c r="A32">
        <v>2020</v>
      </c>
      <c r="B32">
        <v>7</v>
      </c>
      <c r="C32">
        <v>1</v>
      </c>
    </row>
    <row r="33" spans="1:3" x14ac:dyDescent="0.25">
      <c r="A33">
        <v>2020</v>
      </c>
      <c r="B33">
        <v>8</v>
      </c>
      <c r="C33">
        <v>16</v>
      </c>
    </row>
    <row r="34" spans="1:3" x14ac:dyDescent="0.25">
      <c r="A34">
        <v>2020</v>
      </c>
      <c r="B34">
        <v>9</v>
      </c>
      <c r="C34">
        <v>23</v>
      </c>
    </row>
    <row r="35" spans="1:3" x14ac:dyDescent="0.25">
      <c r="A35">
        <v>2020</v>
      </c>
      <c r="B35">
        <v>10</v>
      </c>
      <c r="C35">
        <v>230</v>
      </c>
    </row>
    <row r="36" spans="1:3" x14ac:dyDescent="0.25">
      <c r="A36">
        <v>2020</v>
      </c>
      <c r="B36">
        <v>11</v>
      </c>
      <c r="C36">
        <v>179</v>
      </c>
    </row>
    <row r="37" spans="1:3" x14ac:dyDescent="0.25">
      <c r="A37">
        <v>2020</v>
      </c>
      <c r="B37">
        <v>12</v>
      </c>
      <c r="C37">
        <v>99</v>
      </c>
    </row>
    <row r="38" spans="1:3" x14ac:dyDescent="0.25">
      <c r="A38">
        <v>2021</v>
      </c>
      <c r="B38">
        <v>1</v>
      </c>
      <c r="C38">
        <v>80</v>
      </c>
    </row>
    <row r="39" spans="1:3" x14ac:dyDescent="0.25">
      <c r="A39">
        <v>2021</v>
      </c>
      <c r="B39">
        <v>2</v>
      </c>
      <c r="C39">
        <v>133</v>
      </c>
    </row>
    <row r="40" spans="1:3" x14ac:dyDescent="0.25">
      <c r="A40">
        <v>2021</v>
      </c>
      <c r="B40">
        <v>3</v>
      </c>
      <c r="C40">
        <v>24</v>
      </c>
    </row>
    <row r="41" spans="1:3" x14ac:dyDescent="0.25">
      <c r="A41">
        <v>2021</v>
      </c>
      <c r="B41">
        <v>4</v>
      </c>
      <c r="C41">
        <v>166</v>
      </c>
    </row>
    <row r="42" spans="1:3" x14ac:dyDescent="0.25">
      <c r="A42">
        <v>2021</v>
      </c>
      <c r="B42">
        <v>5</v>
      </c>
      <c r="C42">
        <v>271</v>
      </c>
    </row>
    <row r="43" spans="1:3" x14ac:dyDescent="0.25">
      <c r="A43">
        <v>2021</v>
      </c>
      <c r="B43">
        <v>6</v>
      </c>
      <c r="C43">
        <v>26</v>
      </c>
    </row>
    <row r="44" spans="1:3" x14ac:dyDescent="0.25">
      <c r="A44">
        <v>2021</v>
      </c>
      <c r="B44">
        <v>7</v>
      </c>
      <c r="C44">
        <v>4</v>
      </c>
    </row>
    <row r="45" spans="1:3" x14ac:dyDescent="0.25">
      <c r="A45">
        <v>2021</v>
      </c>
      <c r="B45">
        <v>9</v>
      </c>
      <c r="C45">
        <v>288</v>
      </c>
    </row>
    <row r="46" spans="1:3" x14ac:dyDescent="0.25">
      <c r="A46">
        <v>2021</v>
      </c>
      <c r="B46">
        <v>10</v>
      </c>
      <c r="C46">
        <v>879</v>
      </c>
    </row>
    <row r="47" spans="1:3" x14ac:dyDescent="0.25">
      <c r="A47">
        <v>2021</v>
      </c>
      <c r="B47">
        <v>11</v>
      </c>
      <c r="C47">
        <v>1504</v>
      </c>
    </row>
    <row r="48" spans="1:3" x14ac:dyDescent="0.25">
      <c r="A48">
        <v>2021</v>
      </c>
      <c r="B48">
        <v>12</v>
      </c>
      <c r="C48">
        <v>1397</v>
      </c>
    </row>
    <row r="49" spans="1:3" x14ac:dyDescent="0.25">
      <c r="A49">
        <v>2022</v>
      </c>
      <c r="B49">
        <v>1</v>
      </c>
      <c r="C49">
        <v>1552</v>
      </c>
    </row>
    <row r="50" spans="1:3" x14ac:dyDescent="0.25">
      <c r="A50">
        <v>2022</v>
      </c>
      <c r="B50">
        <v>2</v>
      </c>
      <c r="C50">
        <v>2003</v>
      </c>
    </row>
    <row r="51" spans="1:3" x14ac:dyDescent="0.25">
      <c r="A51">
        <v>2022</v>
      </c>
      <c r="B51">
        <v>3</v>
      </c>
      <c r="C51">
        <v>2981</v>
      </c>
    </row>
    <row r="52" spans="1:3" x14ac:dyDescent="0.25">
      <c r="A52">
        <v>2022</v>
      </c>
      <c r="B52">
        <v>4</v>
      </c>
      <c r="C52">
        <v>3030</v>
      </c>
    </row>
    <row r="53" spans="1:3" x14ac:dyDescent="0.25">
      <c r="A53">
        <v>2022</v>
      </c>
      <c r="B53">
        <v>5</v>
      </c>
      <c r="C53">
        <v>2523</v>
      </c>
    </row>
    <row r="54" spans="1:3" x14ac:dyDescent="0.25">
      <c r="C54" s="1">
        <f>SUBTOTAL(109,Tabla3[Cantidad de Evaluaciones])</f>
        <v>62217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74"/>
  <sheetViews>
    <sheetView showGridLines="0" tabSelected="1" zoomScale="70" zoomScaleNormal="70" workbookViewId="0">
      <selection activeCell="M145" sqref="M145"/>
    </sheetView>
  </sheetViews>
  <sheetFormatPr baseColWidth="10" defaultColWidth="9.140625" defaultRowHeight="15" x14ac:dyDescent="0.25"/>
  <cols>
    <col min="2" max="2" width="21.42578125" customWidth="1"/>
    <col min="3" max="3" width="20.28515625" customWidth="1"/>
    <col min="4" max="4" width="19.7109375" customWidth="1"/>
    <col min="5" max="5" width="16.28515625" customWidth="1"/>
    <col min="6" max="6" width="18.42578125" customWidth="1"/>
    <col min="7" max="7" width="12.5703125" customWidth="1"/>
    <col min="8" max="8" width="16.85546875" customWidth="1"/>
    <col min="9" max="9" width="11.42578125" customWidth="1"/>
    <col min="10" max="10" width="15.85546875" customWidth="1"/>
    <col min="11" max="12" width="19.28515625" customWidth="1"/>
    <col min="13" max="13" width="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7.7109375" customWidth="1"/>
    <col min="32" max="32" width="6.7109375" customWidth="1"/>
    <col min="33" max="33" width="7" customWidth="1"/>
    <col min="34" max="34" width="6.7109375" customWidth="1"/>
    <col min="35" max="35" width="6.5703125" customWidth="1"/>
    <col min="36" max="36" width="11.85546875" customWidth="1"/>
    <col min="37" max="37" width="15.85546875" customWidth="1"/>
  </cols>
  <sheetData>
    <row r="1" spans="1:48" ht="15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35"/>
      <c r="N1" s="23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ht="19.5" x14ac:dyDescent="0.35">
      <c r="A2" s="5"/>
      <c r="B2" s="236" t="s">
        <v>391</v>
      </c>
      <c r="C2" s="236"/>
      <c r="D2" s="236"/>
      <c r="E2" s="236"/>
      <c r="F2" s="6"/>
      <c r="G2" s="6"/>
      <c r="H2" s="5"/>
      <c r="I2" s="5"/>
      <c r="J2" s="5"/>
      <c r="K2" s="7"/>
      <c r="L2" s="8"/>
      <c r="M2" s="9"/>
      <c r="N2" s="9"/>
      <c r="O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ht="49.5" x14ac:dyDescent="0.3">
      <c r="A3" s="5"/>
      <c r="B3" s="10" t="s">
        <v>393</v>
      </c>
      <c r="C3" s="10" t="s">
        <v>394</v>
      </c>
      <c r="D3" s="10" t="s">
        <v>395</v>
      </c>
      <c r="E3" s="10" t="s">
        <v>396</v>
      </c>
      <c r="F3" s="6"/>
      <c r="G3" s="6"/>
      <c r="H3" s="5"/>
      <c r="I3" s="5"/>
      <c r="J3" s="5"/>
      <c r="K3" s="7"/>
      <c r="L3" s="8"/>
      <c r="M3" s="9"/>
      <c r="N3" s="9"/>
      <c r="O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ht="15.75" x14ac:dyDescent="0.3">
      <c r="A4" s="5"/>
      <c r="B4" s="13">
        <v>43101</v>
      </c>
      <c r="C4" s="14">
        <v>71864</v>
      </c>
      <c r="D4" s="14">
        <v>575396</v>
      </c>
      <c r="E4" s="15">
        <f>C4/D4</f>
        <v>0.12489485502158514</v>
      </c>
      <c r="F4" s="16"/>
      <c r="G4" s="228"/>
      <c r="H4" s="5"/>
      <c r="I4" s="5"/>
      <c r="J4" s="5"/>
      <c r="K4" s="7"/>
      <c r="L4" s="7"/>
      <c r="M4" s="17"/>
      <c r="N4" s="16"/>
      <c r="O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15.75" x14ac:dyDescent="0.3">
      <c r="A5" s="5"/>
      <c r="B5" s="13">
        <v>43132</v>
      </c>
      <c r="C5" s="14">
        <v>74483</v>
      </c>
      <c r="D5" s="14">
        <v>575396</v>
      </c>
      <c r="E5" s="15">
        <f t="shared" ref="E5:E56" si="0">C5/D5</f>
        <v>0.12944650293015592</v>
      </c>
      <c r="F5" s="16"/>
      <c r="G5" s="229"/>
      <c r="H5" s="5"/>
      <c r="I5" s="5"/>
      <c r="J5" s="5"/>
      <c r="K5" s="7"/>
      <c r="L5" s="7"/>
      <c r="M5" s="17"/>
      <c r="N5" s="16"/>
      <c r="O5" s="5"/>
      <c r="R5" s="22">
        <f t="shared" ref="R5:R10" si="1">C78/$C$84</f>
        <v>0.10079999999999999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5.75" x14ac:dyDescent="0.3">
      <c r="A6" s="5"/>
      <c r="B6" s="13">
        <v>43160</v>
      </c>
      <c r="C6" s="14">
        <v>78444</v>
      </c>
      <c r="D6" s="14">
        <v>575396</v>
      </c>
      <c r="E6" s="15">
        <f t="shared" si="0"/>
        <v>0.13633045763265647</v>
      </c>
      <c r="F6" s="16"/>
      <c r="G6" s="228"/>
      <c r="H6" s="5"/>
      <c r="I6" s="5"/>
      <c r="J6" s="5"/>
      <c r="K6" s="7"/>
      <c r="L6" s="230"/>
      <c r="M6" s="17"/>
      <c r="N6" s="16"/>
      <c r="O6" s="5"/>
      <c r="R6" s="22">
        <f t="shared" si="1"/>
        <v>0.20149999999999998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15.75" x14ac:dyDescent="0.3">
      <c r="A7" s="5"/>
      <c r="B7" s="13">
        <v>43191</v>
      </c>
      <c r="C7" s="14">
        <v>82206</v>
      </c>
      <c r="D7" s="14">
        <v>575396</v>
      </c>
      <c r="E7" s="15">
        <f t="shared" si="0"/>
        <v>0.14286856356318084</v>
      </c>
      <c r="F7" s="16"/>
      <c r="G7" s="229"/>
      <c r="H7" s="5"/>
      <c r="I7" s="5"/>
      <c r="J7" s="5"/>
      <c r="K7" s="7"/>
      <c r="L7" s="230"/>
      <c r="M7" s="17"/>
      <c r="N7" s="16"/>
      <c r="O7" s="5"/>
      <c r="R7" s="22">
        <f t="shared" si="1"/>
        <v>0.23579999999999998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ht="15.75" x14ac:dyDescent="0.3">
      <c r="A8" s="5"/>
      <c r="B8" s="13">
        <v>43221</v>
      </c>
      <c r="C8" s="14">
        <v>86959</v>
      </c>
      <c r="D8" s="14">
        <v>575396</v>
      </c>
      <c r="E8" s="15">
        <f t="shared" si="0"/>
        <v>0.15112896161947598</v>
      </c>
      <c r="F8" s="16"/>
      <c r="G8" s="228"/>
      <c r="H8" s="5"/>
      <c r="I8" s="5"/>
      <c r="J8" s="5"/>
      <c r="K8" s="7"/>
      <c r="L8" s="230"/>
      <c r="M8" s="17"/>
      <c r="N8" s="16"/>
      <c r="O8" s="5"/>
      <c r="R8" s="22">
        <f t="shared" si="1"/>
        <v>0.23489999999999997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ht="15.75" x14ac:dyDescent="0.3">
      <c r="A9" s="5"/>
      <c r="B9" s="13">
        <v>43252</v>
      </c>
      <c r="C9" s="14">
        <v>90325</v>
      </c>
      <c r="D9" s="14">
        <v>575396</v>
      </c>
      <c r="E9" s="15">
        <f t="shared" si="0"/>
        <v>0.15697884587310304</v>
      </c>
      <c r="F9" s="16"/>
      <c r="G9" s="229"/>
      <c r="H9" s="5"/>
      <c r="I9" s="5"/>
      <c r="J9" s="5"/>
      <c r="K9" s="7"/>
      <c r="L9" s="230"/>
      <c r="M9" s="17"/>
      <c r="N9" s="16"/>
      <c r="O9" s="5"/>
      <c r="R9" s="22">
        <f t="shared" si="1"/>
        <v>0.1968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ht="15.75" x14ac:dyDescent="0.3">
      <c r="A10" s="5"/>
      <c r="B10" s="13">
        <v>43282</v>
      </c>
      <c r="C10" s="14">
        <v>91513</v>
      </c>
      <c r="D10" s="14">
        <v>575396</v>
      </c>
      <c r="E10" s="15">
        <f t="shared" si="0"/>
        <v>0.15904351090379495</v>
      </c>
      <c r="F10" s="16"/>
      <c r="G10" s="228"/>
      <c r="H10" s="5"/>
      <c r="I10" s="5"/>
      <c r="J10" s="5"/>
      <c r="K10" s="7"/>
      <c r="L10" s="25"/>
      <c r="M10" s="26"/>
      <c r="N10" s="27"/>
      <c r="O10" s="5"/>
      <c r="R10" s="22">
        <f t="shared" si="1"/>
        <v>3.0199999999999998E-2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ht="15.75" x14ac:dyDescent="0.3">
      <c r="A11" s="5"/>
      <c r="B11" s="13">
        <v>43313</v>
      </c>
      <c r="C11" s="14">
        <v>95123</v>
      </c>
      <c r="D11" s="14">
        <v>575396</v>
      </c>
      <c r="E11" s="15">
        <f t="shared" si="0"/>
        <v>0.16531745093813652</v>
      </c>
      <c r="F11" s="16"/>
      <c r="G11" s="229"/>
      <c r="H11" s="5"/>
      <c r="I11" s="5"/>
      <c r="J11" s="5"/>
      <c r="K11" s="7"/>
      <c r="L11" s="25"/>
      <c r="M11" s="30"/>
      <c r="N11" s="31"/>
      <c r="O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ht="15.75" x14ac:dyDescent="0.3">
      <c r="A12" s="5"/>
      <c r="B12" s="13">
        <v>43344</v>
      </c>
      <c r="C12" s="14">
        <v>97422</v>
      </c>
      <c r="D12" s="14">
        <v>575396</v>
      </c>
      <c r="E12" s="15">
        <f t="shared" si="0"/>
        <v>0.16931296011790142</v>
      </c>
      <c r="F12" s="16"/>
      <c r="G12" s="231"/>
      <c r="H12" s="5"/>
      <c r="I12" s="5"/>
      <c r="J12" s="5"/>
      <c r="K12" s="7"/>
      <c r="L12" s="230"/>
      <c r="M12" s="30"/>
      <c r="N12" s="31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ht="15.75" x14ac:dyDescent="0.3">
      <c r="A13" s="5"/>
      <c r="B13" s="13">
        <v>43374</v>
      </c>
      <c r="C13" s="14">
        <v>99889</v>
      </c>
      <c r="D13" s="14">
        <v>575396</v>
      </c>
      <c r="E13" s="15">
        <f t="shared" si="0"/>
        <v>0.17360044213028941</v>
      </c>
      <c r="F13" s="16"/>
      <c r="G13" s="232"/>
      <c r="H13" s="5"/>
      <c r="I13" s="5"/>
      <c r="J13" s="5"/>
      <c r="K13" s="7"/>
      <c r="L13" s="230"/>
      <c r="M13" s="30"/>
      <c r="N13" s="31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ht="15.75" x14ac:dyDescent="0.3">
      <c r="A14" s="5"/>
      <c r="B14" s="13">
        <v>43405</v>
      </c>
      <c r="C14" s="14">
        <v>99889</v>
      </c>
      <c r="D14" s="14">
        <v>575396</v>
      </c>
      <c r="E14" s="15">
        <f t="shared" si="0"/>
        <v>0.17360044213028941</v>
      </c>
      <c r="F14" s="27"/>
      <c r="G14" s="233"/>
      <c r="H14" s="34"/>
      <c r="I14" s="5"/>
      <c r="J14" s="5"/>
      <c r="K14" s="7"/>
      <c r="L14" s="234"/>
      <c r="M14" s="30"/>
      <c r="N14" s="31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ht="15.75" x14ac:dyDescent="0.3">
      <c r="A15" s="5"/>
      <c r="B15" s="13">
        <v>43435</v>
      </c>
      <c r="C15" s="14">
        <v>99889</v>
      </c>
      <c r="D15" s="14">
        <v>575396</v>
      </c>
      <c r="E15" s="15">
        <f t="shared" si="0"/>
        <v>0.17360044213028941</v>
      </c>
      <c r="F15" s="27"/>
      <c r="G15" s="233"/>
      <c r="H15" s="5"/>
      <c r="I15" s="5"/>
      <c r="J15" s="5"/>
      <c r="K15" s="7"/>
      <c r="L15" s="234"/>
      <c r="M15" s="30"/>
      <c r="N15" s="31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ht="15.75" x14ac:dyDescent="0.3">
      <c r="A16" s="5"/>
      <c r="B16" s="13">
        <v>43466</v>
      </c>
      <c r="C16" s="14">
        <v>100605</v>
      </c>
      <c r="D16" s="35">
        <v>572548</v>
      </c>
      <c r="E16" s="15">
        <f t="shared" si="0"/>
        <v>0.17571452524504497</v>
      </c>
      <c r="F16" s="36"/>
      <c r="G16" s="37"/>
      <c r="H16" s="5"/>
      <c r="I16" s="5"/>
      <c r="J16" s="5"/>
      <c r="K16" s="7"/>
      <c r="L16" s="25"/>
      <c r="M16" s="26"/>
      <c r="N16" s="31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ht="15.75" x14ac:dyDescent="0.3">
      <c r="A17" s="5"/>
      <c r="B17" s="13">
        <v>43497</v>
      </c>
      <c r="C17" s="14">
        <v>101753</v>
      </c>
      <c r="D17" s="35">
        <v>572548</v>
      </c>
      <c r="E17" s="15">
        <f t="shared" si="0"/>
        <v>0.17771959730887191</v>
      </c>
      <c r="F17" s="36"/>
      <c r="G17" s="37"/>
      <c r="H17" s="5"/>
      <c r="I17" s="5"/>
      <c r="J17" s="5"/>
      <c r="K17" s="7"/>
      <c r="L17" s="25"/>
      <c r="M17" s="26"/>
      <c r="N17" s="31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ht="17.25" customHeight="1" x14ac:dyDescent="0.4">
      <c r="A18" s="5"/>
      <c r="B18" s="13">
        <v>43525</v>
      </c>
      <c r="C18" s="14">
        <v>102347</v>
      </c>
      <c r="D18" s="35">
        <v>572548</v>
      </c>
      <c r="E18" s="15">
        <f t="shared" si="0"/>
        <v>0.17875706490984161</v>
      </c>
      <c r="F18" s="36"/>
      <c r="G18" s="37"/>
      <c r="H18" s="5"/>
      <c r="I18" s="5"/>
      <c r="J18" s="5"/>
      <c r="K18" s="7"/>
      <c r="L18" s="38"/>
      <c r="M18" s="39"/>
      <c r="N18" s="40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ht="15.75" x14ac:dyDescent="0.3">
      <c r="A19" s="5"/>
      <c r="B19" s="13">
        <v>43556</v>
      </c>
      <c r="C19" s="14">
        <v>102469</v>
      </c>
      <c r="D19" s="35">
        <v>572548</v>
      </c>
      <c r="E19" s="15">
        <f t="shared" si="0"/>
        <v>0.17897014748108456</v>
      </c>
      <c r="F19" s="5"/>
      <c r="G19" s="5"/>
      <c r="H19" s="5"/>
      <c r="I19" s="5"/>
      <c r="J19" s="5"/>
      <c r="K19" s="7"/>
      <c r="L19" s="7"/>
      <c r="M19" s="7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ht="15.75" x14ac:dyDescent="0.3">
      <c r="A20" s="5"/>
      <c r="B20" s="13">
        <v>43586</v>
      </c>
      <c r="C20" s="14">
        <v>102469</v>
      </c>
      <c r="D20" s="35">
        <v>572548</v>
      </c>
      <c r="E20" s="15">
        <f t="shared" si="0"/>
        <v>0.17897014748108456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ht="15.75" x14ac:dyDescent="0.3">
      <c r="A21" s="5"/>
      <c r="B21" s="13">
        <v>43617</v>
      </c>
      <c r="C21" s="14">
        <v>102834</v>
      </c>
      <c r="D21" s="35">
        <v>572548</v>
      </c>
      <c r="E21" s="15">
        <f t="shared" si="0"/>
        <v>0.17960764861636055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ht="15.75" x14ac:dyDescent="0.3">
      <c r="A22" s="5"/>
      <c r="B22" s="13">
        <v>43647</v>
      </c>
      <c r="C22" s="14">
        <v>104651</v>
      </c>
      <c r="D22" s="35">
        <v>572548</v>
      </c>
      <c r="E22" s="15">
        <f t="shared" si="0"/>
        <v>0.18278118166511803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ht="15.75" x14ac:dyDescent="0.3">
      <c r="A23" s="5"/>
      <c r="B23" s="13">
        <v>43678</v>
      </c>
      <c r="C23" s="14">
        <v>105054</v>
      </c>
      <c r="D23" s="35">
        <v>572548</v>
      </c>
      <c r="E23" s="15">
        <f t="shared" si="0"/>
        <v>0.18348505278160085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ht="15.75" x14ac:dyDescent="0.3">
      <c r="A24" s="5"/>
      <c r="B24" s="13">
        <v>43709</v>
      </c>
      <c r="C24" s="14">
        <v>105288</v>
      </c>
      <c r="D24" s="35">
        <v>572548</v>
      </c>
      <c r="E24" s="15">
        <f t="shared" si="0"/>
        <v>0.18389375213955861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ht="16.5" customHeight="1" x14ac:dyDescent="0.3">
      <c r="A25" s="5"/>
      <c r="B25" s="13">
        <v>43739</v>
      </c>
      <c r="C25" s="14">
        <v>105460</v>
      </c>
      <c r="D25" s="35">
        <v>572548</v>
      </c>
      <c r="E25" s="15">
        <f t="shared" si="0"/>
        <v>0.1841941636334421</v>
      </c>
      <c r="F25" s="5"/>
      <c r="G25" s="5"/>
      <c r="H25" s="5"/>
      <c r="I25" s="5"/>
      <c r="J25" s="5"/>
      <c r="K25" s="5"/>
      <c r="L25" s="5"/>
      <c r="M25" s="5"/>
      <c r="N25" s="5"/>
      <c r="O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ht="15" customHeight="1" x14ac:dyDescent="0.3">
      <c r="A26" s="5"/>
      <c r="B26" s="13">
        <v>43770</v>
      </c>
      <c r="C26" s="14">
        <v>105262</v>
      </c>
      <c r="D26" s="35">
        <v>572548</v>
      </c>
      <c r="E26" s="15">
        <f t="shared" si="0"/>
        <v>0.18384834109978551</v>
      </c>
      <c r="F26" s="5"/>
      <c r="G26" s="5"/>
      <c r="H26" s="5"/>
      <c r="I26" s="5"/>
      <c r="J26" s="5"/>
      <c r="K26" s="5"/>
      <c r="L26" s="5"/>
      <c r="M26" s="5"/>
      <c r="N26" s="5"/>
      <c r="O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ht="11.25" customHeight="1" x14ac:dyDescent="0.3">
      <c r="A27" s="5"/>
      <c r="B27" s="13">
        <v>43800</v>
      </c>
      <c r="C27" s="14">
        <v>105262</v>
      </c>
      <c r="D27" s="35">
        <v>572548</v>
      </c>
      <c r="E27" s="15">
        <f t="shared" si="0"/>
        <v>0.18384834109978551</v>
      </c>
      <c r="F27" s="5"/>
      <c r="G27" s="5"/>
      <c r="H27" s="5"/>
      <c r="I27" s="5"/>
      <c r="J27" s="5"/>
      <c r="K27" s="5"/>
      <c r="L27" s="5"/>
      <c r="M27" s="5"/>
      <c r="N27" s="5"/>
      <c r="O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ht="15.75" x14ac:dyDescent="0.3">
      <c r="A28" s="5"/>
      <c r="B28" s="13">
        <v>43831</v>
      </c>
      <c r="C28" s="14">
        <v>105289</v>
      </c>
      <c r="D28" s="35">
        <v>570017</v>
      </c>
      <c r="E28" s="15">
        <f t="shared" si="0"/>
        <v>0.18471203490422217</v>
      </c>
      <c r="F28" s="5"/>
      <c r="G28" s="5"/>
      <c r="H28" s="5"/>
      <c r="I28" s="5"/>
      <c r="J28" s="5"/>
      <c r="K28" s="5"/>
      <c r="L28" s="5"/>
      <c r="M28" s="5"/>
      <c r="N28" s="5"/>
      <c r="O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ht="15.75" x14ac:dyDescent="0.3">
      <c r="A29" s="5"/>
      <c r="B29" s="13">
        <v>43862</v>
      </c>
      <c r="C29" s="14">
        <v>109302</v>
      </c>
      <c r="D29" s="35">
        <v>570017</v>
      </c>
      <c r="E29" s="15">
        <f t="shared" si="0"/>
        <v>0.19175217581230034</v>
      </c>
      <c r="F29" s="5"/>
      <c r="G29" s="5"/>
      <c r="H29" s="5"/>
      <c r="I29" s="5"/>
      <c r="J29" s="5"/>
      <c r="K29" s="5"/>
      <c r="L29" s="5"/>
      <c r="M29" s="5"/>
      <c r="N29" s="5"/>
      <c r="O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ht="15.75" x14ac:dyDescent="0.3">
      <c r="A30" s="5"/>
      <c r="B30" s="13">
        <v>43891</v>
      </c>
      <c r="C30" s="14">
        <v>109302</v>
      </c>
      <c r="D30" s="35">
        <v>570017</v>
      </c>
      <c r="E30" s="15">
        <f t="shared" si="0"/>
        <v>0.19175217581230034</v>
      </c>
      <c r="F30" s="5"/>
      <c r="G30" s="5"/>
      <c r="H30" s="5"/>
      <c r="I30" s="5"/>
      <c r="J30" s="5"/>
      <c r="K30" s="5"/>
      <c r="L30" s="5"/>
      <c r="M30" s="5"/>
      <c r="N30" s="5"/>
      <c r="O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ht="15.75" x14ac:dyDescent="0.3">
      <c r="A31" s="5"/>
      <c r="B31" s="13">
        <v>43922</v>
      </c>
      <c r="C31" s="14">
        <v>109705</v>
      </c>
      <c r="D31" s="35">
        <v>570017</v>
      </c>
      <c r="E31" s="15">
        <f t="shared" si="0"/>
        <v>0.19245917227030071</v>
      </c>
      <c r="F31" s="5"/>
      <c r="G31" s="5"/>
      <c r="H31" s="5"/>
      <c r="I31" s="5"/>
      <c r="J31" s="5"/>
      <c r="K31" s="5"/>
      <c r="L31" s="5"/>
      <c r="M31" s="5"/>
      <c r="N31" s="5"/>
      <c r="O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ht="15.75" x14ac:dyDescent="0.3">
      <c r="A32" s="5"/>
      <c r="B32" s="13">
        <v>43952</v>
      </c>
      <c r="C32" s="14">
        <v>110199</v>
      </c>
      <c r="D32" s="35">
        <v>570017</v>
      </c>
      <c r="E32" s="15">
        <f t="shared" si="0"/>
        <v>0.19332581308978505</v>
      </c>
      <c r="F32" s="5"/>
      <c r="G32" s="5"/>
      <c r="H32" s="5"/>
      <c r="I32" s="5"/>
      <c r="J32" s="5"/>
      <c r="K32" s="5"/>
      <c r="L32" s="5"/>
      <c r="M32" s="5"/>
      <c r="N32" s="5"/>
      <c r="O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ht="15.75" x14ac:dyDescent="0.3">
      <c r="A33" s="5"/>
      <c r="B33" s="13">
        <v>43983</v>
      </c>
      <c r="C33" s="14">
        <v>110397</v>
      </c>
      <c r="D33" s="35">
        <v>570017</v>
      </c>
      <c r="E33" s="15">
        <f t="shared" si="0"/>
        <v>0.19367317115103586</v>
      </c>
      <c r="F33" s="5"/>
      <c r="G33" s="5"/>
      <c r="H33" s="5"/>
      <c r="I33" s="5"/>
      <c r="J33" s="5"/>
      <c r="K33" s="5"/>
      <c r="L33" s="5"/>
      <c r="M33" s="5"/>
      <c r="N33" s="5"/>
      <c r="O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ht="15.75" x14ac:dyDescent="0.3">
      <c r="A34" s="5"/>
      <c r="B34" s="13">
        <v>44013</v>
      </c>
      <c r="C34" s="14">
        <v>110397</v>
      </c>
      <c r="D34" s="35">
        <v>570017</v>
      </c>
      <c r="E34" s="15">
        <f t="shared" si="0"/>
        <v>0.19367317115103586</v>
      </c>
      <c r="F34" s="5"/>
      <c r="G34" s="5"/>
      <c r="H34" s="5"/>
      <c r="I34" s="5"/>
      <c r="J34" s="5"/>
      <c r="K34" s="5"/>
      <c r="L34" s="5"/>
      <c r="M34" s="5"/>
      <c r="N34" s="5"/>
      <c r="O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ht="15.75" x14ac:dyDescent="0.3">
      <c r="A35" s="5"/>
      <c r="B35" s="13">
        <v>44044</v>
      </c>
      <c r="C35" s="14">
        <v>110199</v>
      </c>
      <c r="D35" s="35">
        <v>570017</v>
      </c>
      <c r="E35" s="15">
        <f t="shared" si="0"/>
        <v>0.19332581308978505</v>
      </c>
      <c r="F35" s="5"/>
      <c r="G35" s="5"/>
      <c r="H35" s="5"/>
      <c r="I35" s="5"/>
      <c r="J35" s="5"/>
      <c r="K35" s="5"/>
      <c r="L35" s="5"/>
      <c r="M35" s="5"/>
      <c r="N35" s="5"/>
      <c r="O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ht="15.75" x14ac:dyDescent="0.3">
      <c r="A36" s="5"/>
      <c r="B36" s="13">
        <v>44075</v>
      </c>
      <c r="C36" s="14">
        <v>109304</v>
      </c>
      <c r="D36" s="35">
        <v>570017</v>
      </c>
      <c r="E36" s="15">
        <f t="shared" si="0"/>
        <v>0.19175568447958569</v>
      </c>
      <c r="F36" s="5"/>
      <c r="G36" s="5"/>
      <c r="H36" s="5"/>
      <c r="I36" s="5"/>
      <c r="J36" s="5"/>
      <c r="K36" s="5"/>
      <c r="L36" s="5"/>
      <c r="M36" s="5"/>
      <c r="N36" s="5"/>
      <c r="O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ht="15.75" x14ac:dyDescent="0.3">
      <c r="A37" s="5"/>
      <c r="B37" s="13">
        <v>44105</v>
      </c>
      <c r="C37" s="14">
        <v>109250</v>
      </c>
      <c r="D37" s="35">
        <v>570017</v>
      </c>
      <c r="E37" s="15">
        <f t="shared" si="0"/>
        <v>0.19166095046288092</v>
      </c>
      <c r="F37" s="5"/>
      <c r="G37" s="5"/>
      <c r="H37" s="5"/>
      <c r="I37" s="5"/>
      <c r="J37" s="5"/>
      <c r="K37" s="5"/>
      <c r="L37" s="5"/>
      <c r="M37" s="5"/>
      <c r="N37" s="5"/>
      <c r="O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ht="15.75" x14ac:dyDescent="0.3">
      <c r="A38" s="5"/>
      <c r="B38" s="13">
        <v>44136</v>
      </c>
      <c r="C38" s="14">
        <v>110484</v>
      </c>
      <c r="D38" s="35">
        <v>570017</v>
      </c>
      <c r="E38" s="15">
        <f t="shared" si="0"/>
        <v>0.19382579817794907</v>
      </c>
      <c r="F38" s="5"/>
      <c r="G38" s="5"/>
      <c r="H38" s="5"/>
      <c r="I38" s="5"/>
      <c r="J38" s="5"/>
      <c r="K38" s="5"/>
      <c r="L38" s="5"/>
      <c r="M38" s="5"/>
      <c r="N38" s="5"/>
      <c r="O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ht="15.75" x14ac:dyDescent="0.3">
      <c r="A39" s="5"/>
      <c r="B39" s="13">
        <v>44166</v>
      </c>
      <c r="C39" s="14">
        <v>110484</v>
      </c>
      <c r="D39" s="35">
        <v>570017</v>
      </c>
      <c r="E39" s="15">
        <f t="shared" si="0"/>
        <v>0.19382579817794907</v>
      </c>
      <c r="F39" s="5"/>
      <c r="G39" s="5"/>
      <c r="H39" s="5"/>
      <c r="I39" s="5"/>
      <c r="J39" s="5"/>
      <c r="K39" s="5"/>
      <c r="L39" s="5"/>
      <c r="M39" s="5"/>
      <c r="N39" s="5"/>
      <c r="O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ht="15.75" x14ac:dyDescent="0.3">
      <c r="A40" s="5"/>
      <c r="B40" s="13">
        <v>44197</v>
      </c>
      <c r="C40" s="14">
        <v>110484</v>
      </c>
      <c r="D40" s="35">
        <v>566345</v>
      </c>
      <c r="E40" s="15">
        <f t="shared" si="0"/>
        <v>0.19508250271477634</v>
      </c>
      <c r="F40" s="5"/>
      <c r="G40" s="5"/>
      <c r="H40" s="5"/>
      <c r="I40" s="5"/>
      <c r="J40" s="5"/>
      <c r="K40" s="5"/>
      <c r="L40" s="5"/>
      <c r="M40" s="5"/>
      <c r="N40" s="5"/>
      <c r="O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ht="15.75" x14ac:dyDescent="0.3">
      <c r="A41" s="5"/>
      <c r="B41" s="13">
        <v>44228</v>
      </c>
      <c r="C41" s="14">
        <v>110484</v>
      </c>
      <c r="D41" s="35">
        <v>566345</v>
      </c>
      <c r="E41" s="15">
        <f t="shared" si="0"/>
        <v>0.19508250271477634</v>
      </c>
      <c r="F41" s="5"/>
      <c r="G41" s="5"/>
      <c r="H41" s="5"/>
      <c r="I41" s="5"/>
      <c r="J41" s="5"/>
      <c r="K41" s="5"/>
      <c r="L41" s="5"/>
      <c r="M41" s="5"/>
      <c r="N41" s="5"/>
      <c r="O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ht="15.75" x14ac:dyDescent="0.3">
      <c r="A42" s="5"/>
      <c r="B42" s="13">
        <v>44256</v>
      </c>
      <c r="C42" s="14">
        <v>110484</v>
      </c>
      <c r="D42" s="35">
        <v>566345</v>
      </c>
      <c r="E42" s="15">
        <f t="shared" si="0"/>
        <v>0.19508250271477634</v>
      </c>
      <c r="F42" s="5"/>
      <c r="G42" s="5"/>
      <c r="H42" s="5"/>
      <c r="I42" s="5"/>
      <c r="J42" s="5"/>
      <c r="K42" s="5"/>
      <c r="L42" s="5"/>
      <c r="M42" s="5"/>
      <c r="N42" s="5"/>
      <c r="O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ht="15.75" x14ac:dyDescent="0.3">
      <c r="A43" s="5"/>
      <c r="B43" s="13">
        <v>44287</v>
      </c>
      <c r="C43" s="14">
        <v>110484</v>
      </c>
      <c r="D43" s="35">
        <v>566345</v>
      </c>
      <c r="E43" s="15">
        <f t="shared" si="0"/>
        <v>0.19508250271477634</v>
      </c>
      <c r="F43" s="5"/>
      <c r="G43" s="5"/>
      <c r="H43" s="5"/>
      <c r="I43" s="5"/>
      <c r="J43" s="5"/>
      <c r="K43" s="5"/>
      <c r="L43" s="5"/>
      <c r="M43" s="5"/>
      <c r="N43" s="5"/>
      <c r="O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ht="15.75" x14ac:dyDescent="0.3">
      <c r="A44" s="5"/>
      <c r="B44" s="13">
        <v>44317</v>
      </c>
      <c r="C44" s="14">
        <v>110484</v>
      </c>
      <c r="D44" s="35">
        <v>566345</v>
      </c>
      <c r="E44" s="15">
        <f t="shared" si="0"/>
        <v>0.19508250271477634</v>
      </c>
      <c r="F44" s="5"/>
      <c r="G44" s="5"/>
      <c r="H44" s="5"/>
      <c r="I44" s="5"/>
      <c r="J44" s="5"/>
      <c r="K44" s="5"/>
      <c r="L44" s="5"/>
      <c r="M44" s="5"/>
      <c r="N44" s="5"/>
      <c r="O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ht="15.75" x14ac:dyDescent="0.3">
      <c r="A45" s="5"/>
      <c r="B45" s="13">
        <v>44348</v>
      </c>
      <c r="C45" s="14">
        <v>110484</v>
      </c>
      <c r="D45" s="35">
        <v>566345</v>
      </c>
      <c r="E45" s="15">
        <f t="shared" si="0"/>
        <v>0.19508250271477634</v>
      </c>
      <c r="F45" s="5"/>
      <c r="G45" s="5"/>
      <c r="H45" s="5"/>
      <c r="I45" s="5"/>
      <c r="J45" s="5"/>
      <c r="K45" s="5"/>
      <c r="L45" s="5"/>
      <c r="M45" s="5"/>
      <c r="N45" s="5"/>
      <c r="O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ht="15.75" x14ac:dyDescent="0.3">
      <c r="A46" s="5"/>
      <c r="B46" s="13">
        <v>44378</v>
      </c>
      <c r="C46" s="14">
        <v>110484</v>
      </c>
      <c r="D46" s="35">
        <v>566345</v>
      </c>
      <c r="E46" s="15">
        <f t="shared" si="0"/>
        <v>0.19508250271477634</v>
      </c>
      <c r="F46" s="5"/>
      <c r="G46" s="5"/>
      <c r="H46" s="5"/>
      <c r="I46" s="5"/>
      <c r="J46" s="5"/>
      <c r="K46" s="5"/>
      <c r="L46" s="5"/>
      <c r="M46" s="5"/>
      <c r="N46" s="5"/>
      <c r="O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ht="15.75" x14ac:dyDescent="0.3">
      <c r="A47" s="5"/>
      <c r="B47" s="13">
        <v>44409</v>
      </c>
      <c r="C47" s="14">
        <v>111291</v>
      </c>
      <c r="D47" s="35">
        <v>566345</v>
      </c>
      <c r="E47" s="15">
        <f t="shared" si="0"/>
        <v>0.19650742921717329</v>
      </c>
      <c r="F47" s="5"/>
      <c r="G47" s="5"/>
      <c r="H47" s="5"/>
      <c r="I47" s="5"/>
      <c r="J47" s="5"/>
      <c r="K47" s="5"/>
      <c r="L47" s="5"/>
      <c r="M47" s="5"/>
      <c r="N47" s="5"/>
      <c r="O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ht="15.75" x14ac:dyDescent="0.3">
      <c r="A48" s="5"/>
      <c r="B48" s="13">
        <v>44440</v>
      </c>
      <c r="C48" s="14">
        <v>111514</v>
      </c>
      <c r="D48" s="35">
        <v>566345</v>
      </c>
      <c r="E48" s="15">
        <f t="shared" si="0"/>
        <v>0.19690118214162744</v>
      </c>
      <c r="F48" s="5"/>
      <c r="G48" s="5"/>
      <c r="H48" s="5"/>
      <c r="I48" s="5"/>
      <c r="J48" s="5"/>
      <c r="K48" s="5"/>
      <c r="L48" s="5"/>
      <c r="M48" s="5"/>
      <c r="N48" s="5"/>
      <c r="O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ht="15.75" x14ac:dyDescent="0.3">
      <c r="A49" s="5"/>
      <c r="B49" s="13">
        <v>44470</v>
      </c>
      <c r="C49" s="14">
        <v>111514</v>
      </c>
      <c r="D49" s="35">
        <v>566345</v>
      </c>
      <c r="E49" s="15">
        <f t="shared" si="0"/>
        <v>0.19690118214162744</v>
      </c>
      <c r="F49" s="5"/>
      <c r="G49" s="5"/>
      <c r="H49" s="5"/>
      <c r="I49" s="5"/>
      <c r="J49" s="5"/>
      <c r="K49" s="5"/>
      <c r="L49" s="5"/>
      <c r="M49" s="5"/>
      <c r="N49" s="5"/>
      <c r="O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ht="15.75" x14ac:dyDescent="0.3">
      <c r="A50" s="5"/>
      <c r="B50" s="13">
        <v>44501</v>
      </c>
      <c r="C50" s="14">
        <v>111380</v>
      </c>
      <c r="D50" s="35">
        <v>566345</v>
      </c>
      <c r="E50" s="15">
        <f t="shared" si="0"/>
        <v>0.19666457724531866</v>
      </c>
      <c r="F50" s="5"/>
      <c r="G50" s="5"/>
      <c r="H50" s="5"/>
      <c r="I50" s="5"/>
      <c r="J50" s="5"/>
      <c r="K50" s="5"/>
      <c r="L50" s="5"/>
      <c r="M50" s="5"/>
      <c r="N50" s="5"/>
      <c r="O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ht="15.75" x14ac:dyDescent="0.3">
      <c r="A51" s="5"/>
      <c r="B51" s="13">
        <v>44531</v>
      </c>
      <c r="C51" s="14">
        <v>110817</v>
      </c>
      <c r="D51" s="35">
        <v>566345</v>
      </c>
      <c r="E51" s="15">
        <f t="shared" si="0"/>
        <v>0.19567048353918548</v>
      </c>
      <c r="F51" s="5"/>
      <c r="G51" s="5"/>
      <c r="H51" s="5"/>
      <c r="I51" s="5"/>
      <c r="J51" s="5"/>
      <c r="K51" s="5"/>
      <c r="L51" s="5"/>
      <c r="M51" s="5"/>
      <c r="N51" s="5"/>
      <c r="O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 ht="15.75" x14ac:dyDescent="0.3">
      <c r="A52" s="5"/>
      <c r="B52" s="13">
        <v>44562</v>
      </c>
      <c r="C52" s="14">
        <v>110726</v>
      </c>
      <c r="D52" s="35">
        <v>562690</v>
      </c>
      <c r="E52" s="15">
        <f t="shared" si="0"/>
        <v>0.19677975439407133</v>
      </c>
      <c r="F52" s="5"/>
      <c r="G52" s="5"/>
      <c r="H52" s="5"/>
      <c r="I52" s="5"/>
      <c r="J52" s="5"/>
      <c r="K52" s="5"/>
      <c r="L52" s="5"/>
      <c r="M52" s="5"/>
      <c r="N52" s="5"/>
      <c r="O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 ht="15.75" x14ac:dyDescent="0.3">
      <c r="A53" s="5"/>
      <c r="B53" s="13">
        <v>44593</v>
      </c>
      <c r="C53" s="14">
        <v>110726</v>
      </c>
      <c r="D53" s="35">
        <v>562690</v>
      </c>
      <c r="E53" s="15">
        <f t="shared" si="0"/>
        <v>0.19677975439407133</v>
      </c>
      <c r="F53" s="5"/>
      <c r="G53" s="5"/>
      <c r="H53" s="5"/>
      <c r="I53" s="5"/>
      <c r="J53" s="5"/>
      <c r="K53" s="5"/>
      <c r="L53" s="5"/>
      <c r="M53" s="5"/>
      <c r="N53" s="5"/>
      <c r="O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 ht="15.75" x14ac:dyDescent="0.3">
      <c r="A54" s="5"/>
      <c r="B54" s="13">
        <v>44621</v>
      </c>
      <c r="C54" s="14">
        <v>105328</v>
      </c>
      <c r="D54" s="35">
        <v>562690</v>
      </c>
      <c r="E54" s="15">
        <f t="shared" si="0"/>
        <v>0.18718655032078055</v>
      </c>
      <c r="F54" s="5"/>
      <c r="G54" s="5"/>
      <c r="H54" s="5"/>
      <c r="I54" s="5"/>
      <c r="J54" s="5"/>
      <c r="K54" s="5"/>
      <c r="L54" s="5"/>
      <c r="M54" s="5"/>
      <c r="N54" s="5"/>
      <c r="O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ht="15.75" x14ac:dyDescent="0.3">
      <c r="A55" s="5"/>
      <c r="B55" s="13">
        <v>44652</v>
      </c>
      <c r="C55" s="14">
        <v>105706</v>
      </c>
      <c r="D55" s="35">
        <v>562690</v>
      </c>
      <c r="E55" s="15">
        <f t="shared" si="0"/>
        <v>0.18785832341075903</v>
      </c>
      <c r="F55" s="5"/>
      <c r="G55" s="5"/>
      <c r="H55" s="5"/>
      <c r="I55" s="5"/>
      <c r="J55" s="5"/>
      <c r="K55" s="5"/>
      <c r="L55" s="5"/>
      <c r="M55" s="5"/>
      <c r="N55" s="5"/>
      <c r="O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 ht="15.75" x14ac:dyDescent="0.3">
      <c r="A56" s="5"/>
      <c r="B56" s="13">
        <v>44682</v>
      </c>
      <c r="C56" s="14">
        <v>105706</v>
      </c>
      <c r="D56" s="35">
        <v>562690</v>
      </c>
      <c r="E56" s="15">
        <f t="shared" si="0"/>
        <v>0.18785832341075903</v>
      </c>
      <c r="F56" s="5"/>
      <c r="G56" s="5"/>
      <c r="H56" s="5"/>
      <c r="I56" s="5"/>
      <c r="J56" s="5"/>
      <c r="K56" s="5"/>
      <c r="L56" s="5"/>
      <c r="M56" s="5"/>
      <c r="N56" s="5"/>
      <c r="O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 ht="16.5" thickBot="1" x14ac:dyDescent="0.35">
      <c r="A57" s="5"/>
      <c r="B57" s="13"/>
      <c r="C57" s="14"/>
      <c r="D57" s="35"/>
      <c r="E57" s="15"/>
      <c r="F57" s="5"/>
      <c r="G57" s="5"/>
      <c r="H57" s="5"/>
      <c r="I57" s="5"/>
      <c r="J57" s="5"/>
      <c r="K57" s="5"/>
      <c r="L57" s="5"/>
      <c r="M57" s="5"/>
      <c r="N57" s="5"/>
      <c r="O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ht="17.25" thickBot="1" x14ac:dyDescent="0.35">
      <c r="A58" s="5"/>
      <c r="B58" s="217" t="s">
        <v>406</v>
      </c>
      <c r="C58" s="218"/>
      <c r="D58" s="218"/>
      <c r="E58" s="219"/>
      <c r="F58" s="41"/>
      <c r="G58" s="42"/>
      <c r="H58" s="5"/>
      <c r="I58" s="5"/>
      <c r="J58" s="5"/>
      <c r="K58" s="5"/>
      <c r="L58" s="5"/>
      <c r="M58" s="5"/>
      <c r="N58" s="5"/>
      <c r="O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ht="15.75" x14ac:dyDescent="0.3">
      <c r="A59" s="5"/>
      <c r="B59" s="43" t="s">
        <v>8</v>
      </c>
      <c r="C59" s="44" t="s">
        <v>407</v>
      </c>
      <c r="D59" s="44" t="s">
        <v>408</v>
      </c>
      <c r="E59" s="45" t="s">
        <v>409</v>
      </c>
      <c r="F59" s="46" t="s">
        <v>408</v>
      </c>
      <c r="G59" s="47" t="s">
        <v>405</v>
      </c>
      <c r="H59" s="5"/>
      <c r="I59" s="5"/>
      <c r="J59" s="5"/>
      <c r="K59" s="5"/>
      <c r="L59" s="5"/>
      <c r="M59" s="5"/>
      <c r="N59" s="5"/>
      <c r="O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ht="16.5" thickBot="1" x14ac:dyDescent="0.35">
      <c r="A60" s="5"/>
      <c r="B60" s="48" t="s">
        <v>9</v>
      </c>
      <c r="C60" s="49">
        <f>F96*0.49</f>
        <v>96257.069999999992</v>
      </c>
      <c r="D60" s="50">
        <f>C60/G60</f>
        <v>0.48999999999999994</v>
      </c>
      <c r="E60" s="51">
        <f>F96*0.51</f>
        <v>100185.93000000001</v>
      </c>
      <c r="F60" s="52">
        <f>E60/G60</f>
        <v>0.51</v>
      </c>
      <c r="G60" s="53">
        <f>C60+E60</f>
        <v>196443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ht="16.5" thickBot="1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ht="16.5" thickBot="1" x14ac:dyDescent="0.35">
      <c r="A62" s="5"/>
      <c r="B62" s="5"/>
      <c r="C62" s="22"/>
      <c r="D62" s="22"/>
      <c r="E62" s="22"/>
      <c r="F62" s="22"/>
      <c r="G62" s="5"/>
      <c r="H62" s="5"/>
      <c r="I62" s="5"/>
      <c r="J62" s="5"/>
      <c r="K62" s="5"/>
      <c r="L62" s="5"/>
      <c r="M62" s="5"/>
      <c r="N62" s="5"/>
      <c r="O62" s="5"/>
      <c r="P62" s="220" t="s">
        <v>410</v>
      </c>
      <c r="Q62" s="221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ht="63.75" thickBot="1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4" t="s">
        <v>91</v>
      </c>
      <c r="Q63" s="55" t="s">
        <v>411</v>
      </c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ht="15.75" x14ac:dyDescent="0.3">
      <c r="A64" s="5"/>
      <c r="B64" s="56" t="s">
        <v>91</v>
      </c>
      <c r="C64" s="56" t="s">
        <v>412</v>
      </c>
      <c r="D64" s="56" t="s">
        <v>413</v>
      </c>
      <c r="E64" s="56" t="s">
        <v>414</v>
      </c>
      <c r="F64" s="56" t="s">
        <v>31</v>
      </c>
      <c r="G64" s="56" t="s">
        <v>415</v>
      </c>
      <c r="H64" s="5"/>
      <c r="I64" s="5"/>
      <c r="J64" s="5"/>
      <c r="K64" s="5"/>
      <c r="L64" s="5"/>
      <c r="M64" s="5"/>
      <c r="N64" s="5"/>
      <c r="O64" s="5"/>
      <c r="P64" s="57" t="s">
        <v>416</v>
      </c>
      <c r="Q64" s="21">
        <f>F91</f>
        <v>19830</v>
      </c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ht="15.75" x14ac:dyDescent="0.3">
      <c r="A65" s="5"/>
      <c r="B65" s="58" t="s">
        <v>416</v>
      </c>
      <c r="C65" s="58">
        <f>C98</f>
        <v>39</v>
      </c>
      <c r="D65" s="58">
        <f>F98</f>
        <v>1</v>
      </c>
      <c r="E65" s="58">
        <f>G98</f>
        <v>6</v>
      </c>
      <c r="F65" s="58">
        <f>E98</f>
        <v>0</v>
      </c>
      <c r="G65" s="58">
        <f>H98</f>
        <v>6</v>
      </c>
      <c r="H65" s="5"/>
      <c r="I65" s="5"/>
      <c r="J65" s="5"/>
      <c r="K65" s="5"/>
      <c r="L65" s="5"/>
      <c r="M65" s="5"/>
      <c r="N65" s="5"/>
      <c r="O65" s="5"/>
      <c r="P65" s="59" t="s">
        <v>417</v>
      </c>
      <c r="Q65" s="21">
        <f>F92</f>
        <v>83968</v>
      </c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ht="15.75" x14ac:dyDescent="0.3">
      <c r="A66" s="5"/>
      <c r="B66" s="58" t="s">
        <v>417</v>
      </c>
      <c r="C66" s="58">
        <f>C100</f>
        <v>172</v>
      </c>
      <c r="D66" s="58">
        <f>F100</f>
        <v>13</v>
      </c>
      <c r="E66" s="58">
        <f>G100</f>
        <v>15</v>
      </c>
      <c r="F66" s="58">
        <f>E100</f>
        <v>13</v>
      </c>
      <c r="G66" s="58">
        <f>H100</f>
        <v>15</v>
      </c>
      <c r="H66" s="5"/>
      <c r="I66" s="5"/>
      <c r="J66" s="5"/>
      <c r="K66" s="5"/>
      <c r="L66" s="5"/>
      <c r="M66" s="5"/>
      <c r="N66" s="5"/>
      <c r="O66" s="5"/>
      <c r="P66" s="59" t="s">
        <v>418</v>
      </c>
      <c r="Q66" s="21">
        <f>F93</f>
        <v>38650</v>
      </c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ht="15.75" x14ac:dyDescent="0.3">
      <c r="A67" s="5"/>
      <c r="B67" s="58" t="s">
        <v>418</v>
      </c>
      <c r="C67" s="58">
        <f>C102</f>
        <v>72</v>
      </c>
      <c r="D67" s="58">
        <f>F102</f>
        <v>10</v>
      </c>
      <c r="E67" s="58">
        <f>G102</f>
        <v>9</v>
      </c>
      <c r="F67" s="58">
        <f>E102</f>
        <v>3</v>
      </c>
      <c r="G67" s="58">
        <f>H102</f>
        <v>9</v>
      </c>
      <c r="H67" s="5"/>
      <c r="I67" s="5"/>
      <c r="J67" s="5"/>
      <c r="K67" s="5"/>
      <c r="L67" s="5"/>
      <c r="M67" s="5"/>
      <c r="N67" s="5"/>
      <c r="O67" s="5"/>
      <c r="P67" s="59" t="s">
        <v>419</v>
      </c>
      <c r="Q67" s="21">
        <f>F94</f>
        <v>20899</v>
      </c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ht="16.5" thickBot="1" x14ac:dyDescent="0.35">
      <c r="A68" s="5"/>
      <c r="B68" s="58" t="s">
        <v>419</v>
      </c>
      <c r="C68" s="58">
        <f>C104</f>
        <v>34</v>
      </c>
      <c r="D68" s="58">
        <f>F104</f>
        <v>0</v>
      </c>
      <c r="E68" s="58">
        <f>G104</f>
        <v>6</v>
      </c>
      <c r="F68" s="58">
        <f>E104</f>
        <v>12</v>
      </c>
      <c r="G68" s="58">
        <f>H104</f>
        <v>6</v>
      </c>
      <c r="H68" s="5"/>
      <c r="I68" s="5"/>
      <c r="J68" s="5"/>
      <c r="K68" s="5"/>
      <c r="L68" s="5"/>
      <c r="M68" s="5"/>
      <c r="N68" s="5"/>
      <c r="O68" s="5"/>
      <c r="P68" s="60" t="s">
        <v>420</v>
      </c>
      <c r="Q68" s="21">
        <f>F95</f>
        <v>33096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ht="16.5" thickBot="1" x14ac:dyDescent="0.35">
      <c r="A69" s="5"/>
      <c r="B69" s="58" t="s">
        <v>420</v>
      </c>
      <c r="C69" s="58">
        <f>C106</f>
        <v>59</v>
      </c>
      <c r="D69" s="58">
        <f>F106</f>
        <v>7</v>
      </c>
      <c r="E69" s="58">
        <f>G106</f>
        <v>8</v>
      </c>
      <c r="F69" s="58">
        <f>E106</f>
        <v>13</v>
      </c>
      <c r="G69" s="58">
        <f>H106</f>
        <v>8</v>
      </c>
      <c r="H69" s="5"/>
      <c r="I69" s="5"/>
      <c r="J69" s="5"/>
      <c r="K69" s="5"/>
      <c r="L69" s="5"/>
      <c r="M69" s="5"/>
      <c r="N69" s="5"/>
      <c r="O69" s="5"/>
      <c r="P69" s="61" t="s">
        <v>405</v>
      </c>
      <c r="Q69" s="33">
        <f>SUM(Q64:Q68)</f>
        <v>196443</v>
      </c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ht="15.75" x14ac:dyDescent="0.3">
      <c r="A70" s="5"/>
      <c r="B70" s="62" t="s">
        <v>421</v>
      </c>
      <c r="C70" s="62">
        <f>SUM(C65:C69)</f>
        <v>376</v>
      </c>
      <c r="D70" s="62">
        <f>SUM(D65:D69)</f>
        <v>31</v>
      </c>
      <c r="E70" s="62">
        <f>SUM(E65:E69)</f>
        <v>44</v>
      </c>
      <c r="F70" s="62">
        <f>SUM(F65:F69)</f>
        <v>41</v>
      </c>
      <c r="G70" s="62">
        <f>SUM(G65:G69)</f>
        <v>44</v>
      </c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ht="15.75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ht="15.75" x14ac:dyDescent="0.3">
      <c r="A72" s="5"/>
      <c r="B72" s="5"/>
      <c r="C72" s="5" t="s">
        <v>422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ht="15.75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ht="16.5" thickBot="1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ht="16.5" thickBot="1" x14ac:dyDescent="0.35">
      <c r="A75" s="5"/>
      <c r="B75" s="226" t="s">
        <v>392</v>
      </c>
      <c r="C75" s="22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ht="16.5" thickBot="1" x14ac:dyDescent="0.35">
      <c r="A76" s="5"/>
      <c r="B76" s="11"/>
      <c r="C76" s="1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ht="16.5" thickBot="1" x14ac:dyDescent="0.35">
      <c r="A77" s="5"/>
      <c r="B77" s="18" t="s">
        <v>397</v>
      </c>
      <c r="C77" s="19" t="s">
        <v>398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ht="15.75" x14ac:dyDescent="0.3">
      <c r="A78" s="5"/>
      <c r="B78" s="20" t="s">
        <v>399</v>
      </c>
      <c r="C78" s="21">
        <f>+C84*10.08%</f>
        <v>19801.454399999999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ht="15.75" x14ac:dyDescent="0.3">
      <c r="A79" s="5"/>
      <c r="B79" s="23" t="s">
        <v>400</v>
      </c>
      <c r="C79" s="24">
        <f>+C84*20.15%</f>
        <v>39583.264499999997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ht="15.75" x14ac:dyDescent="0.3">
      <c r="A80" s="5"/>
      <c r="B80" s="23" t="s">
        <v>401</v>
      </c>
      <c r="C80" s="24">
        <f>+C84*23.58%</f>
        <v>46321.259399999995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ht="15.75" x14ac:dyDescent="0.3">
      <c r="A81" s="5"/>
      <c r="B81" s="23" t="s">
        <v>402</v>
      </c>
      <c r="C81" s="24">
        <f>+C84*23.49%</f>
        <v>46144.460699999996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 ht="15.75" x14ac:dyDescent="0.3">
      <c r="A82" s="5"/>
      <c r="B82" s="23" t="s">
        <v>403</v>
      </c>
      <c r="C82" s="24">
        <f>+C84*19.68%</f>
        <v>38659.982400000001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 ht="16.5" thickBot="1" x14ac:dyDescent="0.35">
      <c r="A83" s="5"/>
      <c r="B83" s="28" t="s">
        <v>404</v>
      </c>
      <c r="C83" s="29">
        <f>+C84*3.02%</f>
        <v>5932.5785999999998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 ht="16.5" thickBot="1" x14ac:dyDescent="0.35">
      <c r="A84" s="5"/>
      <c r="B84" s="32" t="s">
        <v>405</v>
      </c>
      <c r="C84" s="33">
        <f>F96</f>
        <v>196443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ht="16.5" thickBot="1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 ht="35.25" customHeight="1" thickBo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222" t="s">
        <v>423</v>
      </c>
      <c r="Q86" s="223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 ht="15" customHeight="1" thickBot="1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63" t="s">
        <v>424</v>
      </c>
      <c r="Q87" s="64" t="s">
        <v>425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 ht="1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65" t="s">
        <v>426</v>
      </c>
      <c r="Q88" s="66">
        <f>D108</f>
        <v>22500</v>
      </c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 ht="16.5" thickBot="1" x14ac:dyDescent="0.35">
      <c r="A89" s="5"/>
      <c r="B89" s="224" t="s">
        <v>427</v>
      </c>
      <c r="C89" s="225"/>
      <c r="D89" s="225"/>
      <c r="E89" s="225"/>
      <c r="F89" s="67"/>
      <c r="G89" s="5"/>
      <c r="H89" s="5"/>
      <c r="I89" s="5"/>
      <c r="J89" s="5"/>
      <c r="K89" s="5"/>
      <c r="L89" s="5"/>
      <c r="M89" s="5"/>
      <c r="N89" s="5"/>
      <c r="O89" s="5"/>
      <c r="P89" s="68" t="s">
        <v>428</v>
      </c>
      <c r="Q89" s="69">
        <f>G108</f>
        <v>6714</v>
      </c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 ht="16.5" thickBot="1" x14ac:dyDescent="0.35">
      <c r="A90" s="5"/>
      <c r="B90" s="70" t="s">
        <v>91</v>
      </c>
      <c r="C90" s="18" t="s">
        <v>429</v>
      </c>
      <c r="D90" s="71" t="s">
        <v>430</v>
      </c>
      <c r="E90" s="72" t="s">
        <v>408</v>
      </c>
      <c r="F90" s="18" t="s">
        <v>431</v>
      </c>
      <c r="G90" s="5"/>
      <c r="H90" s="5"/>
      <c r="I90" s="5"/>
      <c r="J90" s="5"/>
      <c r="K90" s="5"/>
      <c r="L90" s="5"/>
      <c r="M90" s="5"/>
      <c r="N90" s="5"/>
      <c r="O90" s="5"/>
      <c r="P90" s="68" t="s">
        <v>432</v>
      </c>
      <c r="Q90" s="69">
        <f>C108</f>
        <v>138368</v>
      </c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 ht="15.75" x14ac:dyDescent="0.3">
      <c r="A91" s="5"/>
      <c r="B91" s="59" t="s">
        <v>416</v>
      </c>
      <c r="C91" s="73">
        <f>SUM(C98:I98)</f>
        <v>64</v>
      </c>
      <c r="D91" s="73">
        <f>D98</f>
        <v>12</v>
      </c>
      <c r="E91" s="74">
        <f t="shared" ref="E91:E96" si="2">C91/$C$96</f>
        <v>0.10174880763116058</v>
      </c>
      <c r="F91" s="75">
        <f>SUM(C99:I99)</f>
        <v>19830</v>
      </c>
      <c r="G91" s="5"/>
      <c r="H91" s="5"/>
      <c r="I91" s="5"/>
      <c r="J91" s="5"/>
      <c r="K91" s="5"/>
      <c r="L91" s="5"/>
      <c r="M91" s="5"/>
      <c r="N91" s="5"/>
      <c r="O91" s="5"/>
      <c r="P91" s="68" t="s">
        <v>433</v>
      </c>
      <c r="Q91" s="69">
        <f>F108</f>
        <v>11408</v>
      </c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 ht="15.75" x14ac:dyDescent="0.3">
      <c r="A92" s="5"/>
      <c r="B92" s="59" t="s">
        <v>417</v>
      </c>
      <c r="C92" s="76">
        <f>SUM(C100:I100)</f>
        <v>261</v>
      </c>
      <c r="D92" s="76">
        <f>D100</f>
        <v>31</v>
      </c>
      <c r="E92" s="77">
        <f t="shared" si="2"/>
        <v>0.4149443561208267</v>
      </c>
      <c r="F92" s="78">
        <f>SUM(C101:I101)</f>
        <v>83968</v>
      </c>
      <c r="G92" s="5"/>
      <c r="H92" s="5"/>
      <c r="I92" s="5"/>
      <c r="J92" s="5"/>
      <c r="K92" s="5"/>
      <c r="L92" s="5"/>
      <c r="M92" s="5"/>
      <c r="N92" s="5"/>
      <c r="O92" s="5"/>
      <c r="P92" s="68" t="s">
        <v>434</v>
      </c>
      <c r="Q92" s="69">
        <f>E108</f>
        <v>9449</v>
      </c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 ht="16.5" thickBot="1" x14ac:dyDescent="0.35">
      <c r="A93" s="5"/>
      <c r="B93" s="59" t="s">
        <v>418</v>
      </c>
      <c r="C93" s="76">
        <f>SUM(C102:I102)</f>
        <v>122</v>
      </c>
      <c r="D93" s="76">
        <f>D102</f>
        <v>18</v>
      </c>
      <c r="E93" s="77">
        <f t="shared" si="2"/>
        <v>0.19395866454689983</v>
      </c>
      <c r="F93" s="78">
        <f>SUM(C103:I103)</f>
        <v>38650</v>
      </c>
      <c r="G93" s="5"/>
      <c r="H93" s="5"/>
      <c r="I93" s="5"/>
      <c r="J93" s="5"/>
      <c r="K93" s="5"/>
      <c r="L93" s="5"/>
      <c r="M93" s="5"/>
      <c r="N93" s="5"/>
      <c r="O93" s="5"/>
      <c r="P93" s="79" t="s">
        <v>435</v>
      </c>
      <c r="Q93" s="80">
        <f>H108</f>
        <v>7502</v>
      </c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 ht="16.5" thickBot="1" x14ac:dyDescent="0.35">
      <c r="A94" s="5"/>
      <c r="B94" s="59" t="s">
        <v>419</v>
      </c>
      <c r="C94" s="76">
        <f>SUM(C104:I104)</f>
        <v>70</v>
      </c>
      <c r="D94" s="76">
        <f>D104</f>
        <v>12</v>
      </c>
      <c r="E94" s="77">
        <f t="shared" si="2"/>
        <v>0.11128775834658187</v>
      </c>
      <c r="F94" s="78">
        <f>SUM(C105:I105)</f>
        <v>20899</v>
      </c>
      <c r="G94" s="5"/>
      <c r="H94" s="5"/>
      <c r="I94" s="5"/>
      <c r="J94" s="5"/>
      <c r="K94" s="5"/>
      <c r="L94" s="5"/>
      <c r="M94" s="5"/>
      <c r="N94" s="5"/>
      <c r="O94" s="5"/>
      <c r="P94" s="61" t="s">
        <v>405</v>
      </c>
      <c r="Q94" s="81">
        <f>SUM(Q88:Q93)</f>
        <v>195941</v>
      </c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 ht="16.5" thickBot="1" x14ac:dyDescent="0.35">
      <c r="A95" s="5"/>
      <c r="B95" s="60" t="s">
        <v>420</v>
      </c>
      <c r="C95" s="82">
        <f>SUM(C106:I106)</f>
        <v>112</v>
      </c>
      <c r="D95" s="82">
        <f>D106</f>
        <v>17</v>
      </c>
      <c r="E95" s="83">
        <f t="shared" si="2"/>
        <v>0.17806041335453099</v>
      </c>
      <c r="F95" s="84">
        <f>SUM(C107:I107)</f>
        <v>33096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 ht="15.75" x14ac:dyDescent="0.3">
      <c r="A96" s="5"/>
      <c r="B96" s="85" t="s">
        <v>421</v>
      </c>
      <c r="C96" s="86">
        <f>SUM(C91:C95)</f>
        <v>629</v>
      </c>
      <c r="D96" s="86">
        <f>SUM(D91:D95)</f>
        <v>90</v>
      </c>
      <c r="E96" s="87">
        <f t="shared" si="2"/>
        <v>1</v>
      </c>
      <c r="F96" s="88">
        <f>SUM(F91:F95)</f>
        <v>196443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 ht="37.5" customHeight="1" x14ac:dyDescent="0.3">
      <c r="A97" s="5"/>
      <c r="B97" s="89" t="s">
        <v>91</v>
      </c>
      <c r="C97" s="89" t="s">
        <v>436</v>
      </c>
      <c r="D97" s="89" t="s">
        <v>430</v>
      </c>
      <c r="E97" s="89" t="s">
        <v>31</v>
      </c>
      <c r="F97" s="89" t="s">
        <v>413</v>
      </c>
      <c r="G97" s="89" t="s">
        <v>414</v>
      </c>
      <c r="H97" s="90" t="s">
        <v>437</v>
      </c>
      <c r="I97" s="91" t="s">
        <v>438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 ht="15.75" x14ac:dyDescent="0.3">
      <c r="A98" s="5"/>
      <c r="B98" s="58" t="s">
        <v>416</v>
      </c>
      <c r="C98" s="58">
        <v>39</v>
      </c>
      <c r="D98" s="58">
        <v>12</v>
      </c>
      <c r="E98" s="58">
        <v>0</v>
      </c>
      <c r="F98" s="58">
        <v>1</v>
      </c>
      <c r="G98" s="58">
        <v>6</v>
      </c>
      <c r="H98" s="92">
        <v>6</v>
      </c>
      <c r="I98" s="58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 ht="15.75" x14ac:dyDescent="0.3">
      <c r="A99" s="5"/>
      <c r="B99" s="58"/>
      <c r="C99" s="93">
        <f>C98*368</f>
        <v>14352</v>
      </c>
      <c r="D99" s="93">
        <f>D98*250</f>
        <v>3000</v>
      </c>
      <c r="E99" s="93">
        <v>0</v>
      </c>
      <c r="F99" s="93">
        <f>F98*368</f>
        <v>368</v>
      </c>
      <c r="G99" s="93">
        <v>916</v>
      </c>
      <c r="H99" s="58">
        <v>1194</v>
      </c>
      <c r="I99" s="58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 ht="15.75" x14ac:dyDescent="0.3">
      <c r="A100" s="5"/>
      <c r="B100" s="58" t="s">
        <v>417</v>
      </c>
      <c r="C100" s="58">
        <v>172</v>
      </c>
      <c r="D100" s="58">
        <v>31</v>
      </c>
      <c r="E100" s="58">
        <v>13</v>
      </c>
      <c r="F100" s="58">
        <v>13</v>
      </c>
      <c r="G100" s="94">
        <v>15</v>
      </c>
      <c r="H100" s="58">
        <v>15</v>
      </c>
      <c r="I100" s="58">
        <v>2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 ht="15.75" x14ac:dyDescent="0.3">
      <c r="A101" s="5"/>
      <c r="B101" s="58"/>
      <c r="C101" s="93">
        <f>C100*368</f>
        <v>63296</v>
      </c>
      <c r="D101" s="93">
        <f>D100*250</f>
        <v>7750</v>
      </c>
      <c r="E101" s="95">
        <v>2996</v>
      </c>
      <c r="F101" s="93">
        <f>F100*368</f>
        <v>4784</v>
      </c>
      <c r="G101" s="93">
        <v>2288</v>
      </c>
      <c r="H101" s="58">
        <v>2558</v>
      </c>
      <c r="I101" s="58">
        <v>296</v>
      </c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 ht="15.75" x14ac:dyDescent="0.3">
      <c r="A102" s="5"/>
      <c r="B102" s="58" t="s">
        <v>418</v>
      </c>
      <c r="C102" s="58">
        <v>72</v>
      </c>
      <c r="D102" s="58">
        <v>18</v>
      </c>
      <c r="E102" s="58">
        <v>3</v>
      </c>
      <c r="F102" s="58">
        <v>10</v>
      </c>
      <c r="G102" s="94">
        <v>9</v>
      </c>
      <c r="H102" s="58">
        <v>9</v>
      </c>
      <c r="I102" s="58">
        <v>1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 ht="15.75" x14ac:dyDescent="0.3">
      <c r="A103" s="5"/>
      <c r="B103" s="58"/>
      <c r="C103" s="93">
        <f>C102*368</f>
        <v>26496</v>
      </c>
      <c r="D103" s="93">
        <f>D102*250</f>
        <v>4500</v>
      </c>
      <c r="E103" s="93">
        <v>691</v>
      </c>
      <c r="F103" s="93">
        <f>F102*368</f>
        <v>3680</v>
      </c>
      <c r="G103" s="93">
        <v>1373</v>
      </c>
      <c r="H103" s="58">
        <v>1704</v>
      </c>
      <c r="I103" s="58">
        <v>206</v>
      </c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 ht="15.75" x14ac:dyDescent="0.3">
      <c r="A104" s="5"/>
      <c r="B104" s="58" t="s">
        <v>419</v>
      </c>
      <c r="C104" s="58">
        <v>34</v>
      </c>
      <c r="D104" s="58">
        <v>12</v>
      </c>
      <c r="E104" s="58">
        <v>12</v>
      </c>
      <c r="F104" s="58"/>
      <c r="G104" s="94">
        <v>6</v>
      </c>
      <c r="H104" s="58">
        <v>6</v>
      </c>
      <c r="I104" s="58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 ht="15.75" x14ac:dyDescent="0.3">
      <c r="A105" s="5"/>
      <c r="B105" s="58"/>
      <c r="C105" s="93">
        <f>C104*368</f>
        <v>12512</v>
      </c>
      <c r="D105" s="58">
        <f>D104*250</f>
        <v>3000</v>
      </c>
      <c r="E105" s="58">
        <v>2766</v>
      </c>
      <c r="F105" s="58"/>
      <c r="G105" s="58">
        <v>916</v>
      </c>
      <c r="H105" s="58">
        <v>1705</v>
      </c>
      <c r="I105" s="58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 ht="15.75" x14ac:dyDescent="0.3">
      <c r="A106" s="5"/>
      <c r="B106" s="58" t="s">
        <v>420</v>
      </c>
      <c r="C106" s="58">
        <v>59</v>
      </c>
      <c r="D106" s="58">
        <v>17</v>
      </c>
      <c r="E106" s="58">
        <v>13</v>
      </c>
      <c r="F106" s="58">
        <v>7</v>
      </c>
      <c r="G106" s="94">
        <v>8</v>
      </c>
      <c r="H106" s="58">
        <v>8</v>
      </c>
      <c r="I106" s="58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 ht="15.75" x14ac:dyDescent="0.3">
      <c r="A107" s="5"/>
      <c r="B107" s="58"/>
      <c r="C107" s="93">
        <f>C106*368</f>
        <v>21712</v>
      </c>
      <c r="D107" s="93">
        <f>D106*250</f>
        <v>4250</v>
      </c>
      <c r="E107" s="93">
        <v>2996</v>
      </c>
      <c r="F107" s="93">
        <f>F106*368</f>
        <v>2576</v>
      </c>
      <c r="G107" s="93">
        <v>1221</v>
      </c>
      <c r="H107" s="58">
        <v>341</v>
      </c>
      <c r="I107" s="58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 ht="15.75" x14ac:dyDescent="0.3">
      <c r="A108" s="5"/>
      <c r="B108" s="58" t="s">
        <v>421</v>
      </c>
      <c r="C108" s="96">
        <f>C99+C101+C103+C105+C107</f>
        <v>138368</v>
      </c>
      <c r="D108" s="96">
        <f>D99+D101+D103+D105+D107</f>
        <v>22500</v>
      </c>
      <c r="E108" s="96">
        <f>E99+E101+E103+E105+E107</f>
        <v>9449</v>
      </c>
      <c r="F108" s="96">
        <f>F101+F103+F107+F105+F99</f>
        <v>11408</v>
      </c>
      <c r="G108" s="96">
        <f>G99+G101+G103+G105+G107</f>
        <v>6714</v>
      </c>
      <c r="H108" s="96">
        <f>H99+H101+H103+H105+H107</f>
        <v>7502</v>
      </c>
      <c r="I108" s="96">
        <f>SUM(I101+I103)</f>
        <v>502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 ht="16.5" customHeight="1" x14ac:dyDescent="0.3">
      <c r="A109" s="5"/>
      <c r="B109" s="97" t="s">
        <v>439</v>
      </c>
      <c r="C109" s="5">
        <f t="shared" ref="C109:H109" si="3">C98+C100+C102+C104+C106</f>
        <v>376</v>
      </c>
      <c r="D109" s="5">
        <f t="shared" si="3"/>
        <v>90</v>
      </c>
      <c r="E109" s="5">
        <f t="shared" si="3"/>
        <v>41</v>
      </c>
      <c r="F109" s="5">
        <f t="shared" si="3"/>
        <v>31</v>
      </c>
      <c r="G109" s="5">
        <f t="shared" si="3"/>
        <v>44</v>
      </c>
      <c r="H109" s="5">
        <f t="shared" si="3"/>
        <v>44</v>
      </c>
      <c r="I109" s="5">
        <f>I100+I102</f>
        <v>3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ht="26.25" customHeight="1" thickBot="1" x14ac:dyDescent="0.35">
      <c r="A110" s="5"/>
      <c r="B110" s="209" t="s">
        <v>440</v>
      </c>
      <c r="C110" s="209"/>
      <c r="D110" s="98"/>
      <c r="E110" s="40"/>
      <c r="F110" s="40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 ht="16.5" thickBot="1" x14ac:dyDescent="0.35">
      <c r="A111" s="5"/>
      <c r="B111" s="99" t="s">
        <v>441</v>
      </c>
      <c r="C111" s="99" t="s">
        <v>442</v>
      </c>
      <c r="D111" s="99"/>
      <c r="E111" s="40"/>
      <c r="F111" s="5"/>
      <c r="G111" s="40"/>
      <c r="H111" s="5"/>
      <c r="I111" s="5"/>
      <c r="J111" s="5"/>
      <c r="K111" s="5"/>
      <c r="L111" s="5"/>
      <c r="M111" s="5"/>
      <c r="N111" s="5"/>
      <c r="O111" s="5"/>
      <c r="P111" s="226" t="s">
        <v>443</v>
      </c>
      <c r="Q111" s="227"/>
      <c r="R111" s="100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 ht="158.25" thickBot="1" x14ac:dyDescent="0.35">
      <c r="A112" s="5"/>
      <c r="B112" s="101" t="s">
        <v>444</v>
      </c>
      <c r="C112" s="102" t="s">
        <v>445</v>
      </c>
      <c r="D112" s="102"/>
      <c r="E112" s="5"/>
      <c r="F112" s="5"/>
      <c r="G112" s="5"/>
      <c r="H112" s="40"/>
      <c r="I112" s="5"/>
      <c r="J112" s="5"/>
      <c r="K112" s="5"/>
      <c r="L112" s="5"/>
      <c r="M112" s="5"/>
      <c r="N112" s="5"/>
      <c r="O112" s="5"/>
      <c r="P112" s="103" t="s">
        <v>429</v>
      </c>
      <c r="Q112" s="104" t="s">
        <v>424</v>
      </c>
      <c r="R112" s="105" t="s">
        <v>408</v>
      </c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 ht="47.25" x14ac:dyDescent="0.3">
      <c r="A113" s="5"/>
      <c r="B113" s="106" t="s">
        <v>446</v>
      </c>
      <c r="C113" s="102" t="s">
        <v>447</v>
      </c>
      <c r="D113" s="102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107" t="s">
        <v>426</v>
      </c>
      <c r="Q113" s="108">
        <f>D109</f>
        <v>90</v>
      </c>
      <c r="R113" s="109">
        <f t="shared" ref="R113:R118" si="4">Q113/$Q$119</f>
        <v>0.14376996805111822</v>
      </c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 ht="15.75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110" t="s">
        <v>428</v>
      </c>
      <c r="Q114" s="111">
        <f>G109</f>
        <v>44</v>
      </c>
      <c r="R114" s="109">
        <f t="shared" si="4"/>
        <v>7.0287539936102233E-2</v>
      </c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 ht="31.5" x14ac:dyDescent="0.3">
      <c r="A115" s="5"/>
      <c r="B115" s="112" t="s">
        <v>448</v>
      </c>
      <c r="C115" s="113" t="s">
        <v>449</v>
      </c>
      <c r="D115" s="113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110" t="s">
        <v>432</v>
      </c>
      <c r="Q115" s="111">
        <f>C109</f>
        <v>376</v>
      </c>
      <c r="R115" s="109">
        <f t="shared" si="4"/>
        <v>0.60063897763578278</v>
      </c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 ht="47.25" x14ac:dyDescent="0.3">
      <c r="A116" s="5"/>
      <c r="B116" s="114" t="s">
        <v>446</v>
      </c>
      <c r="C116" s="113" t="s">
        <v>450</v>
      </c>
      <c r="D116" s="113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110" t="s">
        <v>433</v>
      </c>
      <c r="Q116" s="111">
        <f>F109</f>
        <v>31</v>
      </c>
      <c r="R116" s="109">
        <f t="shared" si="4"/>
        <v>4.9520766773162937E-2</v>
      </c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 ht="16.5" thickBot="1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115" t="s">
        <v>434</v>
      </c>
      <c r="Q117" s="116">
        <f>E109</f>
        <v>41</v>
      </c>
      <c r="R117" s="117">
        <f t="shared" si="4"/>
        <v>6.5495207667731634E-2</v>
      </c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 ht="79.5" thickBot="1" x14ac:dyDescent="0.35">
      <c r="A118" s="5"/>
      <c r="B118" s="118" t="s">
        <v>451</v>
      </c>
      <c r="C118" s="118" t="s">
        <v>452</v>
      </c>
      <c r="D118" s="118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119" t="s">
        <v>435</v>
      </c>
      <c r="Q118" s="120">
        <f>H109</f>
        <v>44</v>
      </c>
      <c r="R118" s="121">
        <f t="shared" si="4"/>
        <v>7.0287539936102233E-2</v>
      </c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 ht="48" thickBot="1" x14ac:dyDescent="0.35">
      <c r="A119" s="5"/>
      <c r="B119" s="122" t="s">
        <v>446</v>
      </c>
      <c r="C119" s="118" t="s">
        <v>450</v>
      </c>
      <c r="D119" s="118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123" t="s">
        <v>405</v>
      </c>
      <c r="Q119" s="124">
        <f>SUM(Q113:Q118)</f>
        <v>626</v>
      </c>
      <c r="R119" s="125">
        <f>SUM(R113:R118)</f>
        <v>1</v>
      </c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 ht="15.75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 ht="78.75" x14ac:dyDescent="0.3">
      <c r="A121" s="5"/>
      <c r="B121" s="126" t="s">
        <v>453</v>
      </c>
      <c r="C121" s="127" t="s">
        <v>454</v>
      </c>
      <c r="D121" s="127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ht="63" x14ac:dyDescent="0.3">
      <c r="A122" s="5"/>
      <c r="B122" s="128" t="s">
        <v>446</v>
      </c>
      <c r="C122" s="127" t="s">
        <v>455</v>
      </c>
      <c r="D122" s="127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 ht="15.75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 ht="15.75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 ht="15.75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 ht="24" customHeight="1" x14ac:dyDescent="0.3">
      <c r="A126" s="5"/>
      <c r="B126" s="213" t="s">
        <v>456</v>
      </c>
      <c r="C126" s="2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 ht="15.75" x14ac:dyDescent="0.3">
      <c r="A127" s="5"/>
      <c r="B127" s="58" t="s">
        <v>457</v>
      </c>
      <c r="C127" s="93">
        <f>F145+H145+G145+I145+J145+K145</f>
        <v>21640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 ht="15.75" x14ac:dyDescent="0.3">
      <c r="A128" s="5"/>
      <c r="B128" s="58" t="s">
        <v>458</v>
      </c>
      <c r="C128" s="93">
        <f>F148+G148+H148+I148+J148+K148</f>
        <v>14548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 ht="15.75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 ht="15.75" x14ac:dyDescent="0.3">
      <c r="A130" s="5"/>
      <c r="B130" s="214" t="s">
        <v>459</v>
      </c>
      <c r="C130" s="214"/>
      <c r="D130" s="129" t="s">
        <v>460</v>
      </c>
      <c r="E130" s="129" t="s">
        <v>461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 ht="15.75" x14ac:dyDescent="0.3">
      <c r="A131" s="5"/>
      <c r="B131" s="58" t="s">
        <v>462</v>
      </c>
      <c r="C131" s="93">
        <v>11256</v>
      </c>
      <c r="D131" s="93"/>
      <c r="E131" s="93">
        <v>36194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 ht="15.75" x14ac:dyDescent="0.3">
      <c r="A132" s="5"/>
      <c r="B132" s="58" t="s">
        <v>414</v>
      </c>
      <c r="C132" s="93">
        <v>7477</v>
      </c>
      <c r="D132" s="93"/>
      <c r="E132" s="93">
        <v>26908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 ht="15.75" x14ac:dyDescent="0.3">
      <c r="A133" s="5"/>
      <c r="B133" s="58" t="s">
        <v>430</v>
      </c>
      <c r="C133" s="93">
        <v>19262</v>
      </c>
      <c r="D133" s="93"/>
      <c r="E133" s="93">
        <v>49979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 ht="15.75" x14ac:dyDescent="0.3">
      <c r="A134" s="5"/>
      <c r="B134" s="58" t="s">
        <v>436</v>
      </c>
      <c r="C134" s="93">
        <v>119596</v>
      </c>
      <c r="D134" s="93"/>
      <c r="E134" s="93">
        <v>315414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 ht="15.75" x14ac:dyDescent="0.3">
      <c r="A135" s="5"/>
      <c r="B135" s="58" t="s">
        <v>413</v>
      </c>
      <c r="C135" s="93">
        <v>12871</v>
      </c>
      <c r="D135" s="93"/>
      <c r="E135" s="93">
        <v>40289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 ht="15.75" x14ac:dyDescent="0.3">
      <c r="A136" s="5"/>
      <c r="B136" s="58" t="s">
        <v>463</v>
      </c>
      <c r="C136" s="93">
        <v>156</v>
      </c>
      <c r="D136" s="93"/>
      <c r="E136" s="93">
        <v>156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 ht="15.75" x14ac:dyDescent="0.3">
      <c r="A137" s="5"/>
      <c r="B137" s="58" t="s">
        <v>464</v>
      </c>
      <c r="C137" s="93">
        <v>7170</v>
      </c>
      <c r="D137" s="93"/>
      <c r="E137" s="93">
        <v>10800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 ht="15.75" x14ac:dyDescent="0.3">
      <c r="A138" s="5"/>
      <c r="B138" s="58" t="s">
        <v>405</v>
      </c>
      <c r="C138" s="96">
        <f>SUM(C131:C137)</f>
        <v>177788</v>
      </c>
      <c r="D138" s="62"/>
      <c r="E138" s="96">
        <f>SUM(E131:E137)</f>
        <v>479740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1:48" ht="15.75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1:48" ht="15.75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1:48" ht="15.7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1:48" ht="15.75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1:48" ht="19.5" x14ac:dyDescent="0.35">
      <c r="A143" s="5"/>
      <c r="B143" s="5"/>
      <c r="C143" s="5"/>
      <c r="D143" s="5"/>
      <c r="E143" s="130"/>
      <c r="F143" s="215" t="s">
        <v>465</v>
      </c>
      <c r="G143" s="215"/>
      <c r="H143" s="215"/>
      <c r="I143" s="5"/>
      <c r="J143" s="5"/>
      <c r="K143" s="5" t="s">
        <v>466</v>
      </c>
      <c r="L143" s="5" t="s">
        <v>467</v>
      </c>
      <c r="M143" s="5"/>
      <c r="N143" s="131" t="s">
        <v>468</v>
      </c>
      <c r="O143" s="216" t="s">
        <v>14</v>
      </c>
      <c r="P143" s="216"/>
      <c r="Q143" s="132" t="s">
        <v>15</v>
      </c>
      <c r="R143" s="133" t="s">
        <v>469</v>
      </c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</row>
    <row r="144" spans="1:48" ht="19.5" x14ac:dyDescent="0.35">
      <c r="A144" s="5"/>
      <c r="B144" s="5"/>
      <c r="C144" s="5"/>
      <c r="D144" s="5"/>
      <c r="E144" s="130"/>
      <c r="F144" s="130">
        <v>2017</v>
      </c>
      <c r="G144" s="130">
        <v>2018</v>
      </c>
      <c r="H144" s="130">
        <v>2019</v>
      </c>
      <c r="I144" s="130">
        <v>2020</v>
      </c>
      <c r="J144" s="130">
        <v>2021</v>
      </c>
      <c r="K144" s="130">
        <v>2022</v>
      </c>
      <c r="L144" s="134">
        <v>44682</v>
      </c>
      <c r="M144" s="134">
        <v>44652</v>
      </c>
      <c r="N144" s="131" t="s">
        <v>28</v>
      </c>
      <c r="O144" s="211">
        <v>7368</v>
      </c>
      <c r="P144" s="211"/>
      <c r="Q144" s="135">
        <v>7463</v>
      </c>
      <c r="R144" s="135">
        <v>14831</v>
      </c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</row>
    <row r="145" spans="1:48" ht="141.75" x14ac:dyDescent="0.3">
      <c r="A145" s="5"/>
      <c r="B145" s="5"/>
      <c r="C145" s="5"/>
      <c r="D145" s="5"/>
      <c r="E145" s="136" t="s">
        <v>470</v>
      </c>
      <c r="F145" s="93">
        <v>10149</v>
      </c>
      <c r="G145" s="93">
        <v>4765</v>
      </c>
      <c r="H145" s="93">
        <v>3273</v>
      </c>
      <c r="I145" s="58">
        <v>808</v>
      </c>
      <c r="J145" s="137">
        <v>1947</v>
      </c>
      <c r="K145" s="58">
        <v>698</v>
      </c>
      <c r="L145" s="138">
        <v>87</v>
      </c>
      <c r="M145" s="5">
        <v>37</v>
      </c>
      <c r="N145" s="131" t="s">
        <v>31</v>
      </c>
      <c r="O145" s="211">
        <v>8065</v>
      </c>
      <c r="P145" s="211"/>
      <c r="Q145" s="135">
        <v>8214</v>
      </c>
      <c r="R145" s="135">
        <v>16279</v>
      </c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</row>
    <row r="146" spans="1:48" ht="110.25" x14ac:dyDescent="0.3">
      <c r="A146" s="5"/>
      <c r="B146" s="5"/>
      <c r="C146" s="5"/>
      <c r="D146" s="5"/>
      <c r="E146" s="136" t="s">
        <v>471</v>
      </c>
      <c r="F146" s="93">
        <v>3777</v>
      </c>
      <c r="G146" s="93">
        <v>7951</v>
      </c>
      <c r="H146" s="93">
        <v>3893</v>
      </c>
      <c r="I146" s="58">
        <v>951</v>
      </c>
      <c r="J146" s="137">
        <v>1331</v>
      </c>
      <c r="K146" s="58">
        <v>1294</v>
      </c>
      <c r="L146" s="138">
        <v>132</v>
      </c>
      <c r="M146" s="5">
        <v>72</v>
      </c>
      <c r="N146" s="131" t="s">
        <v>13</v>
      </c>
      <c r="O146" s="211">
        <v>61038</v>
      </c>
      <c r="P146" s="211"/>
      <c r="Q146" s="135">
        <v>63193</v>
      </c>
      <c r="R146" s="135">
        <v>124231</v>
      </c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</row>
    <row r="147" spans="1:48" ht="63" x14ac:dyDescent="0.3">
      <c r="A147" s="5"/>
      <c r="B147" s="5"/>
      <c r="C147" s="5"/>
      <c r="D147" s="5"/>
      <c r="E147" s="136" t="s">
        <v>472</v>
      </c>
      <c r="F147" s="93">
        <v>2490</v>
      </c>
      <c r="G147" s="93"/>
      <c r="H147" s="93">
        <v>1496</v>
      </c>
      <c r="I147" s="58">
        <v>505</v>
      </c>
      <c r="J147" s="137">
        <v>447</v>
      </c>
      <c r="K147" s="58">
        <v>469</v>
      </c>
      <c r="L147" s="138">
        <v>80</v>
      </c>
      <c r="M147" s="5">
        <v>56</v>
      </c>
      <c r="N147" s="131" t="s">
        <v>18</v>
      </c>
      <c r="O147" s="211">
        <v>8312</v>
      </c>
      <c r="P147" s="211"/>
      <c r="Q147" s="135">
        <v>9035</v>
      </c>
      <c r="R147" s="135">
        <v>17347</v>
      </c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</row>
    <row r="148" spans="1:48" ht="63" x14ac:dyDescent="0.3">
      <c r="A148" s="5"/>
      <c r="B148" s="5"/>
      <c r="C148" s="5"/>
      <c r="D148" s="5"/>
      <c r="E148" s="136" t="s">
        <v>473</v>
      </c>
      <c r="F148" s="93">
        <v>1668</v>
      </c>
      <c r="G148" s="93">
        <v>4765</v>
      </c>
      <c r="H148" s="93">
        <v>2377</v>
      </c>
      <c r="I148" s="58">
        <v>1054</v>
      </c>
      <c r="J148" s="137">
        <v>4371</v>
      </c>
      <c r="K148" s="58">
        <v>313</v>
      </c>
      <c r="L148" s="138">
        <v>31</v>
      </c>
      <c r="M148" s="5">
        <v>35</v>
      </c>
      <c r="N148" s="131" t="s">
        <v>40</v>
      </c>
      <c r="O148" s="211">
        <v>3846</v>
      </c>
      <c r="P148" s="211"/>
      <c r="Q148" s="135">
        <v>4229</v>
      </c>
      <c r="R148" s="135">
        <v>8075</v>
      </c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</row>
    <row r="149" spans="1:48" ht="19.5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139" t="s">
        <v>469</v>
      </c>
      <c r="O149" s="211">
        <v>88629</v>
      </c>
      <c r="P149" s="211"/>
      <c r="Q149" s="135">
        <v>92134</v>
      </c>
      <c r="R149" s="135">
        <v>180763</v>
      </c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</row>
    <row r="150" spans="1:48" ht="15.75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48" ht="15.75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1:48" ht="15.75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1:48" ht="15.75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1:48" ht="15.75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1:48" ht="15.75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1:48" ht="15.75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1:48" ht="15.75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1:48" ht="15.75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1:48" ht="15.75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1:48" ht="15.75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1:48" ht="15.75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1:48" ht="15.75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1:48" ht="15.75" x14ac:dyDescent="0.3">
      <c r="A163" s="5"/>
      <c r="B163" s="5"/>
      <c r="C163" s="5"/>
      <c r="D163" s="129" t="s">
        <v>93</v>
      </c>
      <c r="E163" s="129" t="s">
        <v>94</v>
      </c>
      <c r="F163" s="140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1:48" ht="15.75" x14ac:dyDescent="0.3">
      <c r="A164" s="5"/>
      <c r="B164" s="5"/>
      <c r="C164" s="5"/>
      <c r="D164" s="93" t="s">
        <v>95</v>
      </c>
      <c r="E164" s="93">
        <v>174068</v>
      </c>
      <c r="F164" s="16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1:48" ht="15.75" x14ac:dyDescent="0.3">
      <c r="A165" s="5"/>
      <c r="B165" s="5"/>
      <c r="C165" s="5"/>
      <c r="D165" s="93" t="s">
        <v>96</v>
      </c>
      <c r="E165" s="93">
        <v>3148</v>
      </c>
      <c r="F165" s="16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1:48" ht="15.75" x14ac:dyDescent="0.3">
      <c r="A166" s="5"/>
      <c r="B166" s="5"/>
      <c r="C166" s="5"/>
      <c r="D166" s="93" t="s">
        <v>97</v>
      </c>
      <c r="E166" s="93">
        <v>40</v>
      </c>
      <c r="F166" s="16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1:48" ht="15.75" x14ac:dyDescent="0.3">
      <c r="A167" s="5"/>
      <c r="B167" s="5"/>
      <c r="C167" s="5"/>
      <c r="D167" s="93" t="s">
        <v>98</v>
      </c>
      <c r="E167" s="93">
        <v>45</v>
      </c>
      <c r="F167" s="16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1:48" ht="15.75" x14ac:dyDescent="0.3">
      <c r="A168" s="5"/>
      <c r="B168" s="5"/>
      <c r="C168" s="5"/>
      <c r="D168" s="93" t="s">
        <v>99</v>
      </c>
      <c r="E168" s="93">
        <v>15</v>
      </c>
      <c r="F168" s="16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1:48" ht="15.75" x14ac:dyDescent="0.3">
      <c r="A169" s="5"/>
      <c r="B169" s="5"/>
      <c r="C169" s="5"/>
      <c r="D169" s="62"/>
      <c r="E169" s="93">
        <f>SUM(E164:E168)</f>
        <v>177316</v>
      </c>
      <c r="F169" s="26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1:48" ht="15.75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1:48" ht="15.75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1:48" ht="15.75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1:48" ht="15.75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1:48" ht="15.75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1:48" ht="15.75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1:48" ht="15.75" x14ac:dyDescent="0.3">
      <c r="A176" s="5"/>
      <c r="B176" s="129"/>
      <c r="C176" s="129" t="s">
        <v>431</v>
      </c>
      <c r="D176" s="129" t="s">
        <v>474</v>
      </c>
      <c r="E176" s="129" t="s">
        <v>475</v>
      </c>
      <c r="F176" s="129" t="s">
        <v>476</v>
      </c>
      <c r="G176" s="129" t="s">
        <v>477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1:48" ht="15.75" x14ac:dyDescent="0.3">
      <c r="A177" s="5"/>
      <c r="B177" s="141"/>
      <c r="C177" s="141"/>
      <c r="D177" s="142">
        <v>43070</v>
      </c>
      <c r="E177" s="143">
        <v>118264</v>
      </c>
      <c r="F177" s="143">
        <v>128399</v>
      </c>
      <c r="G177" s="144">
        <f t="shared" ref="G177:G183" si="5">E177/F177</f>
        <v>0.92106636344519821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1:48" ht="15.75" x14ac:dyDescent="0.3">
      <c r="A178" s="5"/>
      <c r="B178" s="58" t="s">
        <v>475</v>
      </c>
      <c r="C178" s="93">
        <f>C138</f>
        <v>177788</v>
      </c>
      <c r="D178" s="145">
        <v>43101</v>
      </c>
      <c r="E178" s="93">
        <v>118493</v>
      </c>
      <c r="F178" s="93">
        <v>133551</v>
      </c>
      <c r="G178" s="146">
        <f t="shared" si="5"/>
        <v>0.88724906589991837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1:48" ht="15.75" x14ac:dyDescent="0.3">
      <c r="A179" s="5"/>
      <c r="B179" s="58" t="s">
        <v>478</v>
      </c>
      <c r="C179" s="93">
        <f>F96</f>
        <v>196443</v>
      </c>
      <c r="D179" s="145">
        <v>43132</v>
      </c>
      <c r="E179" s="93">
        <v>121673</v>
      </c>
      <c r="F179" s="93">
        <v>138419</v>
      </c>
      <c r="G179" s="146">
        <f t="shared" si="5"/>
        <v>0.87901949876823271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1:48" ht="15.75" x14ac:dyDescent="0.3">
      <c r="A180" s="5"/>
      <c r="B180" s="58" t="s">
        <v>479</v>
      </c>
      <c r="C180" s="147">
        <f>(C178/C179)*100</f>
        <v>90.503606644166496</v>
      </c>
      <c r="D180" s="145">
        <v>43160</v>
      </c>
      <c r="E180" s="93"/>
      <c r="F180" s="93"/>
      <c r="G180" s="146" t="e">
        <f t="shared" si="5"/>
        <v>#DIV/0!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1:48" ht="15.75" x14ac:dyDescent="0.3">
      <c r="A181" s="5"/>
      <c r="B181" s="5"/>
      <c r="C181" s="5"/>
      <c r="D181" s="145">
        <v>43191</v>
      </c>
      <c r="E181" s="93"/>
      <c r="F181" s="93"/>
      <c r="G181" s="146" t="e">
        <f t="shared" si="5"/>
        <v>#DIV/0!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1:48" ht="15.75" x14ac:dyDescent="0.3">
      <c r="A182" s="5"/>
      <c r="B182" s="5"/>
      <c r="C182" s="5" t="s">
        <v>480</v>
      </c>
      <c r="D182" s="145">
        <v>43221</v>
      </c>
      <c r="E182" s="93"/>
      <c r="F182" s="93"/>
      <c r="G182" s="146" t="e">
        <f t="shared" si="5"/>
        <v>#DIV/0!</v>
      </c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1:48" ht="15.75" x14ac:dyDescent="0.3">
      <c r="A183" s="5"/>
      <c r="B183" s="5" t="s">
        <v>481</v>
      </c>
      <c r="C183" s="5" t="s">
        <v>482</v>
      </c>
      <c r="D183" s="145">
        <v>43252</v>
      </c>
      <c r="E183" s="93"/>
      <c r="F183" s="93"/>
      <c r="G183" s="146" t="e">
        <f t="shared" si="5"/>
        <v>#DIV/0!</v>
      </c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1:48" ht="15.75" x14ac:dyDescent="0.3">
      <c r="A184" s="5"/>
      <c r="B184" s="5"/>
      <c r="C184" s="148">
        <f>(C178/C179)*100</f>
        <v>90.503606644166496</v>
      </c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1:48" ht="15.75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1:48" ht="15.75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1:48" ht="15.75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1:48" ht="15.75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1:48" ht="15.75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1:48" ht="15.75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1:48" ht="15.75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1:48" ht="15.75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1:48" ht="15.75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1:48" ht="15.75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1:48" ht="15.75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1:48" ht="15.75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1:48" ht="15.75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1:48" ht="15.75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1:48" ht="15.75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1:48" ht="15.75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1:48" ht="15.75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1:48" ht="15.75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1:48" ht="15.75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1:48" ht="15.75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1:48" ht="15.75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1:48" ht="15.75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1:48" ht="15.75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209" t="s">
        <v>483</v>
      </c>
      <c r="O207" s="209"/>
      <c r="P207" s="209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1:48" ht="38.25" customHeight="1" x14ac:dyDescent="0.3">
      <c r="A208" s="5"/>
      <c r="B208" s="129" t="s">
        <v>474</v>
      </c>
      <c r="C208" s="129" t="s">
        <v>484</v>
      </c>
      <c r="D208" s="129" t="s">
        <v>476</v>
      </c>
      <c r="E208" s="129" t="s">
        <v>396</v>
      </c>
      <c r="F208" s="129" t="s">
        <v>485</v>
      </c>
      <c r="G208" s="129" t="s">
        <v>486</v>
      </c>
      <c r="H208" s="129" t="s">
        <v>487</v>
      </c>
      <c r="I208" s="129" t="s">
        <v>396</v>
      </c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1:48" ht="15.75" x14ac:dyDescent="0.3">
      <c r="A209" s="5"/>
      <c r="B209" s="145">
        <v>42005</v>
      </c>
      <c r="C209" s="143">
        <v>973795</v>
      </c>
      <c r="D209" s="143">
        <v>26720</v>
      </c>
      <c r="E209" s="149">
        <f>D209/C209</f>
        <v>2.7439040044362518E-2</v>
      </c>
      <c r="F209" s="93"/>
      <c r="G209" s="5"/>
      <c r="H209" s="5"/>
      <c r="I209" s="5"/>
      <c r="J209" s="5"/>
      <c r="K209" s="5"/>
      <c r="L209" s="5"/>
      <c r="M209" s="5"/>
      <c r="N209" t="s">
        <v>488</v>
      </c>
      <c r="O209" s="150" t="s">
        <v>15</v>
      </c>
      <c r="Q209" s="151" t="s">
        <v>14</v>
      </c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1:48" ht="15.75" x14ac:dyDescent="0.3">
      <c r="A210" s="5"/>
      <c r="B210" s="145">
        <v>42036</v>
      </c>
      <c r="C210" s="143">
        <v>973795</v>
      </c>
      <c r="D210" s="143">
        <v>26720</v>
      </c>
      <c r="E210" s="149">
        <f t="shared" ref="E210:E232" si="6">D210/C210</f>
        <v>2.7439040044362518E-2</v>
      </c>
      <c r="F210" s="93"/>
      <c r="G210" s="5"/>
      <c r="H210" s="5"/>
      <c r="I210" s="5"/>
      <c r="J210" s="5"/>
      <c r="K210" s="5"/>
      <c r="L210" s="5"/>
      <c r="M210" s="5"/>
      <c r="N210">
        <v>0</v>
      </c>
      <c r="O210" s="152">
        <v>7523</v>
      </c>
      <c r="P210" s="153">
        <f>O210*-1</f>
        <v>-7523</v>
      </c>
      <c r="Q210" s="152">
        <v>7360</v>
      </c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1:48" ht="15.75" x14ac:dyDescent="0.3">
      <c r="A211" s="5"/>
      <c r="B211" s="145">
        <v>42064</v>
      </c>
      <c r="C211" s="143">
        <v>973795</v>
      </c>
      <c r="D211" s="143">
        <v>26720</v>
      </c>
      <c r="E211" s="149">
        <f t="shared" si="6"/>
        <v>2.7439040044362518E-2</v>
      </c>
      <c r="F211" s="93"/>
      <c r="G211" s="5"/>
      <c r="H211" s="5"/>
      <c r="I211" s="5"/>
      <c r="J211" s="5"/>
      <c r="K211" s="5"/>
      <c r="L211" s="5"/>
      <c r="M211" s="5"/>
      <c r="N211">
        <v>1</v>
      </c>
      <c r="O211" s="152">
        <v>13579</v>
      </c>
      <c r="P211" s="153">
        <f t="shared" ref="P211:P215" si="7">O211*-1</f>
        <v>-13579</v>
      </c>
      <c r="Q211" s="152">
        <v>13094</v>
      </c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1:48" ht="15.75" x14ac:dyDescent="0.3">
      <c r="A212" s="5"/>
      <c r="B212" s="145">
        <v>42095</v>
      </c>
      <c r="C212" s="143">
        <v>973795</v>
      </c>
      <c r="D212" s="143">
        <v>26720</v>
      </c>
      <c r="E212" s="149">
        <f t="shared" si="6"/>
        <v>2.7439040044362518E-2</v>
      </c>
      <c r="F212" s="93"/>
      <c r="G212" s="5"/>
      <c r="H212" s="5"/>
      <c r="I212" s="5"/>
      <c r="J212" s="5"/>
      <c r="K212" s="5"/>
      <c r="L212" s="5"/>
      <c r="M212" s="5"/>
      <c r="N212">
        <v>2</v>
      </c>
      <c r="O212" s="152">
        <v>17941</v>
      </c>
      <c r="P212" s="153">
        <f t="shared" si="7"/>
        <v>-17941</v>
      </c>
      <c r="Q212" s="152">
        <v>17385</v>
      </c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1:48" ht="15.75" x14ac:dyDescent="0.3">
      <c r="A213" s="5"/>
      <c r="B213" s="145">
        <v>42125</v>
      </c>
      <c r="C213" s="143">
        <v>973795</v>
      </c>
      <c r="D213" s="143">
        <v>28078</v>
      </c>
      <c r="E213" s="149">
        <f t="shared" si="6"/>
        <v>2.8833584070569268E-2</v>
      </c>
      <c r="F213" s="93"/>
      <c r="G213" s="5"/>
      <c r="H213" s="5"/>
      <c r="I213" s="5"/>
      <c r="J213" s="5"/>
      <c r="K213" s="5"/>
      <c r="L213" s="5"/>
      <c r="M213" s="5"/>
      <c r="N213">
        <v>3</v>
      </c>
      <c r="O213" s="152">
        <v>21646</v>
      </c>
      <c r="P213" s="153">
        <f t="shared" si="7"/>
        <v>-21646</v>
      </c>
      <c r="Q213" s="152">
        <v>21039</v>
      </c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1:48" ht="15.75" x14ac:dyDescent="0.3">
      <c r="A214" s="5"/>
      <c r="B214" s="145">
        <v>42156</v>
      </c>
      <c r="C214" s="143">
        <v>973795</v>
      </c>
      <c r="D214" s="143">
        <v>28745</v>
      </c>
      <c r="E214" s="149">
        <f t="shared" si="6"/>
        <v>2.9518533161497031E-2</v>
      </c>
      <c r="F214" s="93"/>
      <c r="G214" s="5"/>
      <c r="H214" s="5"/>
      <c r="I214" s="5"/>
      <c r="J214" s="5"/>
      <c r="K214" s="5"/>
      <c r="L214" s="5"/>
      <c r="M214" s="5"/>
      <c r="N214">
        <v>4</v>
      </c>
      <c r="O214" s="152">
        <v>21106</v>
      </c>
      <c r="P214" s="153">
        <f t="shared" si="7"/>
        <v>-21106</v>
      </c>
      <c r="Q214" s="152">
        <v>20259</v>
      </c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1:48" ht="15.75" x14ac:dyDescent="0.3">
      <c r="A215" s="5"/>
      <c r="B215" s="145">
        <v>42186</v>
      </c>
      <c r="C215" s="143">
        <v>973795</v>
      </c>
      <c r="D215" s="143">
        <v>28754</v>
      </c>
      <c r="E215" s="149">
        <f t="shared" si="6"/>
        <v>2.9527775353128737E-2</v>
      </c>
      <c r="F215" s="93"/>
      <c r="G215" s="5"/>
      <c r="H215" s="5"/>
      <c r="I215" s="5"/>
      <c r="J215" s="5"/>
      <c r="K215" s="5"/>
      <c r="L215" s="5"/>
      <c r="M215" s="5"/>
      <c r="N215">
        <v>5</v>
      </c>
      <c r="O215" s="152">
        <v>7320</v>
      </c>
      <c r="P215" s="153">
        <f t="shared" si="7"/>
        <v>-7320</v>
      </c>
      <c r="Q215" s="152">
        <v>7128</v>
      </c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1:48" ht="15.75" x14ac:dyDescent="0.3">
      <c r="A216" s="5"/>
      <c r="B216" s="145">
        <v>42217</v>
      </c>
      <c r="C216" s="143">
        <v>973795</v>
      </c>
      <c r="D216" s="143">
        <v>30562</v>
      </c>
      <c r="E216" s="149">
        <f t="shared" si="6"/>
        <v>3.1384428960920932E-2</v>
      </c>
      <c r="F216" s="93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1:48" ht="15.75" x14ac:dyDescent="0.3">
      <c r="A217" s="5"/>
      <c r="B217" s="145">
        <v>42248</v>
      </c>
      <c r="C217" s="143">
        <v>973795</v>
      </c>
      <c r="D217" s="143">
        <v>31014</v>
      </c>
      <c r="E217" s="149">
        <f t="shared" si="6"/>
        <v>3.184859236286898E-2</v>
      </c>
      <c r="F217" s="93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1:48" ht="15.75" x14ac:dyDescent="0.3">
      <c r="A218" s="5"/>
      <c r="B218" s="145">
        <v>42278</v>
      </c>
      <c r="C218" s="143">
        <v>973795</v>
      </c>
      <c r="D218" s="143">
        <v>31466</v>
      </c>
      <c r="E218" s="149">
        <f t="shared" si="6"/>
        <v>3.2312755764817028E-2</v>
      </c>
      <c r="F218" s="93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1:48" ht="15.75" x14ac:dyDescent="0.3">
      <c r="A219" s="5"/>
      <c r="B219" s="145">
        <v>42309</v>
      </c>
      <c r="C219" s="143">
        <v>973795</v>
      </c>
      <c r="D219" s="143">
        <v>32286</v>
      </c>
      <c r="E219" s="149">
        <f t="shared" si="6"/>
        <v>3.3154822113483841E-2</v>
      </c>
      <c r="F219" s="93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1:48" ht="15.75" x14ac:dyDescent="0.3">
      <c r="A220" s="5"/>
      <c r="B220" s="145">
        <v>42339</v>
      </c>
      <c r="C220" s="143">
        <v>973795</v>
      </c>
      <c r="D220" s="143">
        <v>38910</v>
      </c>
      <c r="E220" s="149">
        <f t="shared" si="6"/>
        <v>3.9957075154421616E-2</v>
      </c>
      <c r="F220" s="93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1:48" ht="15.75" x14ac:dyDescent="0.3">
      <c r="A221" s="5"/>
      <c r="B221" s="145">
        <v>42370</v>
      </c>
      <c r="C221" s="143">
        <v>969721</v>
      </c>
      <c r="D221" s="143">
        <v>56530</v>
      </c>
      <c r="E221" s="149">
        <f t="shared" si="6"/>
        <v>5.8295117874110181E-2</v>
      </c>
      <c r="F221" s="93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1:48" ht="15.75" x14ac:dyDescent="0.3">
      <c r="A222" s="5"/>
      <c r="B222" s="145">
        <v>42401</v>
      </c>
      <c r="C222" s="143">
        <v>969721</v>
      </c>
      <c r="D222" s="143">
        <v>59190</v>
      </c>
      <c r="E222" s="149">
        <f t="shared" si="6"/>
        <v>6.1038174897728316E-2</v>
      </c>
      <c r="F222" s="93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1:48" ht="15.75" x14ac:dyDescent="0.3">
      <c r="A223" s="5"/>
      <c r="B223" s="145">
        <v>42430</v>
      </c>
      <c r="C223" s="143">
        <v>969721</v>
      </c>
      <c r="D223" s="143">
        <v>64284</v>
      </c>
      <c r="E223" s="149">
        <f t="shared" si="6"/>
        <v>6.6291232220401536E-2</v>
      </c>
      <c r="F223" s="93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1:48" ht="15.75" x14ac:dyDescent="0.3">
      <c r="A224" s="5"/>
      <c r="B224" s="145">
        <v>42461</v>
      </c>
      <c r="C224" s="143">
        <v>969721</v>
      </c>
      <c r="D224" s="143">
        <v>64284</v>
      </c>
      <c r="E224" s="149">
        <f t="shared" si="6"/>
        <v>6.6291232220401536E-2</v>
      </c>
      <c r="F224" s="93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1:48" ht="15.75" x14ac:dyDescent="0.3">
      <c r="A225" s="5"/>
      <c r="B225" s="145">
        <v>42491</v>
      </c>
      <c r="C225" s="143">
        <v>969721</v>
      </c>
      <c r="D225" s="143">
        <v>64284</v>
      </c>
      <c r="E225" s="149">
        <f t="shared" si="6"/>
        <v>6.6291232220401536E-2</v>
      </c>
      <c r="F225" s="93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1:48" ht="15.75" x14ac:dyDescent="0.3">
      <c r="A226" s="5"/>
      <c r="B226" s="145">
        <v>42522</v>
      </c>
      <c r="C226" s="143">
        <v>969721</v>
      </c>
      <c r="D226" s="143">
        <v>76480</v>
      </c>
      <c r="E226" s="149">
        <f t="shared" si="6"/>
        <v>7.8868045551246185E-2</v>
      </c>
      <c r="F226" s="93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1:48" ht="15.75" x14ac:dyDescent="0.3">
      <c r="A227" s="5"/>
      <c r="B227" s="145">
        <v>42552</v>
      </c>
      <c r="C227" s="143">
        <v>969721</v>
      </c>
      <c r="D227" s="143">
        <v>76480</v>
      </c>
      <c r="E227" s="149">
        <f t="shared" si="6"/>
        <v>7.8868045551246185E-2</v>
      </c>
      <c r="F227" s="93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1:48" ht="15.75" x14ac:dyDescent="0.3">
      <c r="A228" s="5"/>
      <c r="B228" s="145">
        <v>42583</v>
      </c>
      <c r="C228" s="143">
        <v>969721</v>
      </c>
      <c r="D228" s="143">
        <v>76706</v>
      </c>
      <c r="E228" s="149">
        <f t="shared" si="6"/>
        <v>7.9101102275809229E-2</v>
      </c>
      <c r="F228" s="93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1:48" ht="15.75" x14ac:dyDescent="0.3">
      <c r="A229" s="5"/>
      <c r="B229" s="145">
        <v>42614</v>
      </c>
      <c r="C229" s="143">
        <v>969721</v>
      </c>
      <c r="D229" s="143">
        <v>76706</v>
      </c>
      <c r="E229" s="149">
        <f t="shared" si="6"/>
        <v>7.9101102275809229E-2</v>
      </c>
      <c r="F229" s="93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1:48" ht="15.75" x14ac:dyDescent="0.3">
      <c r="A230" s="5"/>
      <c r="B230" s="145">
        <v>42644</v>
      </c>
      <c r="C230" s="143">
        <v>969721</v>
      </c>
      <c r="D230" s="143">
        <v>89586</v>
      </c>
      <c r="E230" s="149">
        <f t="shared" si="6"/>
        <v>9.2383273127012819E-2</v>
      </c>
      <c r="F230" s="93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1:48" ht="15.75" x14ac:dyDescent="0.3">
      <c r="A231" s="5"/>
      <c r="B231" s="145">
        <v>42675</v>
      </c>
      <c r="C231" s="143">
        <v>969721</v>
      </c>
      <c r="D231" s="143">
        <v>89586</v>
      </c>
      <c r="E231" s="149">
        <f t="shared" si="6"/>
        <v>9.2383273127012819E-2</v>
      </c>
      <c r="F231" s="93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1:48" ht="15.75" x14ac:dyDescent="0.3">
      <c r="A232" s="5"/>
      <c r="B232" s="145">
        <v>42705</v>
      </c>
      <c r="C232" s="143">
        <v>969721</v>
      </c>
      <c r="D232" s="143">
        <v>90690</v>
      </c>
      <c r="E232" s="149">
        <f t="shared" si="6"/>
        <v>9.3521744914258839E-2</v>
      </c>
      <c r="F232" s="93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1:48" ht="15.75" x14ac:dyDescent="0.3">
      <c r="A233" s="5"/>
      <c r="B233" s="145">
        <v>42736</v>
      </c>
      <c r="C233" s="93">
        <v>965628</v>
      </c>
      <c r="D233" s="93">
        <v>90690</v>
      </c>
      <c r="E233" s="146">
        <f>D233/C233</f>
        <v>9.3918154817383095E-2</v>
      </c>
      <c r="F233" s="93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1:48" ht="15.75" x14ac:dyDescent="0.3">
      <c r="A234" s="5"/>
      <c r="B234" s="145">
        <v>42767</v>
      </c>
      <c r="C234" s="93">
        <v>965628</v>
      </c>
      <c r="D234" s="93">
        <v>91142</v>
      </c>
      <c r="E234" s="146">
        <f t="shared" ref="E234:E297" si="8">D234/C234</f>
        <v>9.4386243978012235E-2</v>
      </c>
      <c r="F234" s="93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1:48" ht="15.75" x14ac:dyDescent="0.3">
      <c r="A235" s="5"/>
      <c r="B235" s="145">
        <v>42795</v>
      </c>
      <c r="C235" s="93">
        <v>965628</v>
      </c>
      <c r="D235" s="93">
        <v>92046</v>
      </c>
      <c r="E235" s="146">
        <f t="shared" si="8"/>
        <v>9.5322422299270529E-2</v>
      </c>
      <c r="F235" s="93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1:48" ht="15.75" x14ac:dyDescent="0.3">
      <c r="A236" s="5"/>
      <c r="B236" s="145">
        <v>42826</v>
      </c>
      <c r="C236" s="93">
        <v>965628</v>
      </c>
      <c r="D236" s="93">
        <v>92046</v>
      </c>
      <c r="E236" s="146">
        <f t="shared" si="8"/>
        <v>9.5322422299270529E-2</v>
      </c>
      <c r="F236" s="93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1:48" ht="15.75" x14ac:dyDescent="0.3">
      <c r="A237" s="5"/>
      <c r="B237" s="145">
        <v>42856</v>
      </c>
      <c r="C237" s="93">
        <v>965628</v>
      </c>
      <c r="D237" s="93">
        <v>96320</v>
      </c>
      <c r="E237" s="146">
        <f t="shared" si="8"/>
        <v>9.9748557415485051E-2</v>
      </c>
      <c r="F237" s="93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1:48" ht="15.75" x14ac:dyDescent="0.3">
      <c r="A238" s="5"/>
      <c r="B238" s="145">
        <v>42887</v>
      </c>
      <c r="C238" s="93">
        <v>965628</v>
      </c>
      <c r="D238" s="93">
        <v>102066</v>
      </c>
      <c r="E238" s="146">
        <f t="shared" si="8"/>
        <v>0.10569908909020866</v>
      </c>
      <c r="F238" s="93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1:48" ht="15.75" x14ac:dyDescent="0.3">
      <c r="A239" s="5"/>
      <c r="B239" s="145">
        <v>42917</v>
      </c>
      <c r="C239" s="93">
        <v>965628</v>
      </c>
      <c r="D239" s="93">
        <v>107586</v>
      </c>
      <c r="E239" s="146">
        <f t="shared" si="8"/>
        <v>0.11141557618461768</v>
      </c>
      <c r="F239" s="93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1:48" ht="15.75" x14ac:dyDescent="0.3">
      <c r="A240" s="5"/>
      <c r="B240" s="145">
        <v>42948</v>
      </c>
      <c r="C240" s="93">
        <v>965628</v>
      </c>
      <c r="D240" s="93">
        <v>112312</v>
      </c>
      <c r="E240" s="146">
        <f t="shared" si="8"/>
        <v>0.11630980046146135</v>
      </c>
      <c r="F240" s="93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1:48" ht="15.75" x14ac:dyDescent="0.3">
      <c r="A241" s="5"/>
      <c r="B241" s="145">
        <v>42979</v>
      </c>
      <c r="C241" s="93">
        <v>965628</v>
      </c>
      <c r="D241" s="93">
        <v>118794</v>
      </c>
      <c r="E241" s="146">
        <f t="shared" si="8"/>
        <v>0.12302253041543948</v>
      </c>
      <c r="F241" s="93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1:48" ht="15.75" x14ac:dyDescent="0.3">
      <c r="A242" s="5"/>
      <c r="B242" s="145">
        <v>43009</v>
      </c>
      <c r="C242" s="93">
        <v>965628</v>
      </c>
      <c r="D242" s="93">
        <v>125087</v>
      </c>
      <c r="E242" s="146">
        <f t="shared" si="8"/>
        <v>0.12953953282216341</v>
      </c>
      <c r="F242" s="93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1:48" ht="15.75" x14ac:dyDescent="0.3">
      <c r="A243" s="5"/>
      <c r="B243" s="145">
        <v>43040</v>
      </c>
      <c r="C243" s="93">
        <v>965628</v>
      </c>
      <c r="D243" s="93">
        <v>128399</v>
      </c>
      <c r="E243" s="146">
        <f t="shared" si="8"/>
        <v>0.13296942507880882</v>
      </c>
      <c r="F243" s="93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1:48" ht="15.75" x14ac:dyDescent="0.3">
      <c r="A244" s="5"/>
      <c r="B244" s="145">
        <v>43070</v>
      </c>
      <c r="C244" s="93">
        <v>965628</v>
      </c>
      <c r="D244" s="93">
        <v>128399</v>
      </c>
      <c r="E244" s="154">
        <f t="shared" si="8"/>
        <v>0.13296942507880882</v>
      </c>
      <c r="F244" s="93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1:48" ht="15.75" x14ac:dyDescent="0.3">
      <c r="A245" s="5"/>
      <c r="B245" s="145">
        <v>43101</v>
      </c>
      <c r="C245" s="93">
        <v>961511</v>
      </c>
      <c r="D245" s="93">
        <v>133551</v>
      </c>
      <c r="E245" s="146">
        <f t="shared" si="8"/>
        <v>0.13889700689851703</v>
      </c>
      <c r="F245" s="93">
        <v>118493</v>
      </c>
      <c r="G245" s="40">
        <v>61687</v>
      </c>
      <c r="H245" s="40">
        <v>386115</v>
      </c>
      <c r="I245" s="22">
        <f>G245/H245</f>
        <v>0.15976328295973996</v>
      </c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1:48" ht="15.75" x14ac:dyDescent="0.3">
      <c r="A246" s="5"/>
      <c r="B246" s="145">
        <v>43132</v>
      </c>
      <c r="C246" s="93">
        <v>961511</v>
      </c>
      <c r="D246" s="93">
        <v>138419</v>
      </c>
      <c r="E246" s="146">
        <f t="shared" si="8"/>
        <v>0.14395987149392986</v>
      </c>
      <c r="F246" s="93">
        <v>121673</v>
      </c>
      <c r="G246" s="40">
        <v>63936</v>
      </c>
      <c r="H246" s="40">
        <v>386115</v>
      </c>
      <c r="I246" s="22">
        <f t="shared" ref="I246:I297" si="9">G246/H246</f>
        <v>0.16558797249524104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1:48" ht="15.75" x14ac:dyDescent="0.3">
      <c r="A247" s="5"/>
      <c r="B247" s="145">
        <v>43160</v>
      </c>
      <c r="C247" s="93">
        <v>961511</v>
      </c>
      <c r="D247" s="93">
        <v>145779</v>
      </c>
      <c r="E247" s="146">
        <f t="shared" si="8"/>
        <v>0.15161449010983755</v>
      </c>
      <c r="F247" s="93">
        <v>128158</v>
      </c>
      <c r="G247" s="40">
        <v>67335</v>
      </c>
      <c r="H247" s="40">
        <v>386115</v>
      </c>
      <c r="I247" s="22">
        <f t="shared" si="9"/>
        <v>0.17439104929878405</v>
      </c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1:48" ht="15.75" x14ac:dyDescent="0.3">
      <c r="A248" s="5"/>
      <c r="B248" s="145">
        <v>43191</v>
      </c>
      <c r="C248" s="93">
        <v>961511</v>
      </c>
      <c r="D248" s="93">
        <v>152771</v>
      </c>
      <c r="E248" s="146">
        <f t="shared" si="8"/>
        <v>0.15888637779494982</v>
      </c>
      <c r="F248" s="93">
        <v>135779</v>
      </c>
      <c r="G248" s="40">
        <v>70565</v>
      </c>
      <c r="H248" s="40">
        <v>386115</v>
      </c>
      <c r="I248" s="22">
        <f t="shared" si="9"/>
        <v>0.18275643266902347</v>
      </c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1:48" ht="15.75" x14ac:dyDescent="0.3">
      <c r="A249" s="5"/>
      <c r="B249" s="145">
        <v>43221</v>
      </c>
      <c r="C249" s="93">
        <v>961511</v>
      </c>
      <c r="D249" s="93">
        <v>161603</v>
      </c>
      <c r="E249" s="146">
        <f t="shared" si="8"/>
        <v>0.16807192013403902</v>
      </c>
      <c r="F249" s="93">
        <v>146151</v>
      </c>
      <c r="G249" s="40">
        <v>74644</v>
      </c>
      <c r="H249" s="40">
        <v>386115</v>
      </c>
      <c r="I249" s="22">
        <f t="shared" si="9"/>
        <v>0.19332064281366951</v>
      </c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1:48" ht="15.75" x14ac:dyDescent="0.3">
      <c r="A250" s="5"/>
      <c r="B250" s="145">
        <v>43252</v>
      </c>
      <c r="C250" s="93">
        <v>961511</v>
      </c>
      <c r="D250" s="93">
        <v>167859</v>
      </c>
      <c r="E250" s="146">
        <f t="shared" si="8"/>
        <v>0.17457834595756055</v>
      </c>
      <c r="F250" s="93">
        <v>147551</v>
      </c>
      <c r="G250" s="40">
        <v>77534</v>
      </c>
      <c r="H250" s="40">
        <v>386115</v>
      </c>
      <c r="I250" s="22">
        <f t="shared" si="9"/>
        <v>0.20080545951335743</v>
      </c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1:48" ht="15.75" x14ac:dyDescent="0.3">
      <c r="A251" s="5"/>
      <c r="B251" s="145">
        <v>43282</v>
      </c>
      <c r="C251" s="93">
        <v>961511</v>
      </c>
      <c r="D251" s="93">
        <v>170067</v>
      </c>
      <c r="E251" s="146">
        <f t="shared" si="8"/>
        <v>0.17687473154233285</v>
      </c>
      <c r="F251" s="93">
        <v>144403</v>
      </c>
      <c r="G251" s="40">
        <v>78554</v>
      </c>
      <c r="H251" s="40">
        <v>386115</v>
      </c>
      <c r="I251" s="22">
        <f t="shared" si="9"/>
        <v>0.20344715952501197</v>
      </c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1:48" ht="15.75" x14ac:dyDescent="0.3">
      <c r="A252" s="5"/>
      <c r="B252" s="145">
        <v>43313</v>
      </c>
      <c r="C252" s="93">
        <v>961511</v>
      </c>
      <c r="D252" s="93">
        <v>176775</v>
      </c>
      <c r="E252" s="146">
        <f t="shared" si="8"/>
        <v>0.1838512507917226</v>
      </c>
      <c r="F252" s="93">
        <v>154382</v>
      </c>
      <c r="G252" s="40">
        <v>81652</v>
      </c>
      <c r="H252" s="40">
        <v>386115</v>
      </c>
      <c r="I252" s="22">
        <f t="shared" si="9"/>
        <v>0.21147067583491966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1:48" ht="15.75" x14ac:dyDescent="0.3">
      <c r="A253" s="5"/>
      <c r="B253" s="145">
        <v>43344</v>
      </c>
      <c r="C253" s="93">
        <v>961511</v>
      </c>
      <c r="D253" s="93">
        <v>181049</v>
      </c>
      <c r="E253" s="146">
        <f t="shared" si="8"/>
        <v>0.18829633774340596</v>
      </c>
      <c r="F253" s="93">
        <v>167474</v>
      </c>
      <c r="G253" s="40">
        <v>83627</v>
      </c>
      <c r="H253" s="40">
        <v>386115</v>
      </c>
      <c r="I253" s="22">
        <f t="shared" si="9"/>
        <v>0.21658573223003511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1:48" ht="15.75" x14ac:dyDescent="0.3">
      <c r="A254" s="5"/>
      <c r="B254" s="145">
        <v>43374</v>
      </c>
      <c r="C254" s="93">
        <v>961511</v>
      </c>
      <c r="D254" s="93">
        <v>185633</v>
      </c>
      <c r="E254" s="146">
        <f t="shared" si="8"/>
        <v>0.19306383390309628</v>
      </c>
      <c r="F254" s="93">
        <v>173030</v>
      </c>
      <c r="G254" s="40">
        <v>85633</v>
      </c>
      <c r="H254" s="40">
        <v>386115</v>
      </c>
      <c r="I254" s="22">
        <f t="shared" si="9"/>
        <v>0.22178107558628907</v>
      </c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1:48" ht="15.75" x14ac:dyDescent="0.3">
      <c r="A255" s="5"/>
      <c r="B255" s="145">
        <v>43405</v>
      </c>
      <c r="C255" s="93">
        <v>961511</v>
      </c>
      <c r="D255" s="93">
        <v>185633</v>
      </c>
      <c r="E255" s="146">
        <f t="shared" si="8"/>
        <v>0.19306383390309628</v>
      </c>
      <c r="F255" s="93">
        <v>175350</v>
      </c>
      <c r="G255" s="40">
        <v>85633</v>
      </c>
      <c r="H255" s="40">
        <v>386115</v>
      </c>
      <c r="I255" s="22">
        <f t="shared" si="9"/>
        <v>0.22178107558628907</v>
      </c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1:48" ht="15.75" x14ac:dyDescent="0.3">
      <c r="A256" s="5"/>
      <c r="B256" s="145">
        <v>43435</v>
      </c>
      <c r="C256" s="93">
        <v>961511</v>
      </c>
      <c r="D256" s="93">
        <v>185633</v>
      </c>
      <c r="E256" s="154">
        <f t="shared" si="8"/>
        <v>0.19306383390309628</v>
      </c>
      <c r="F256" s="93">
        <v>175693</v>
      </c>
      <c r="G256" s="40">
        <v>85633</v>
      </c>
      <c r="H256" s="40">
        <v>386115</v>
      </c>
      <c r="I256" s="22">
        <f t="shared" si="9"/>
        <v>0.22178107558628907</v>
      </c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1:48" ht="15.75" x14ac:dyDescent="0.3">
      <c r="A257" s="5"/>
      <c r="B257" s="145">
        <v>43466</v>
      </c>
      <c r="C257" s="93">
        <v>957373</v>
      </c>
      <c r="D257" s="93">
        <v>186964</v>
      </c>
      <c r="E257" s="146">
        <f t="shared" si="8"/>
        <v>0.19528856568965283</v>
      </c>
      <c r="F257" s="93">
        <v>176668</v>
      </c>
      <c r="G257" s="40">
        <v>86359</v>
      </c>
      <c r="H257" s="40">
        <v>384825</v>
      </c>
      <c r="I257" s="22">
        <f t="shared" si="9"/>
        <v>0.22441109595270578</v>
      </c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1:48" ht="15.75" x14ac:dyDescent="0.3">
      <c r="A258" s="5"/>
      <c r="B258" s="145">
        <v>43497</v>
      </c>
      <c r="C258" s="93">
        <v>957373</v>
      </c>
      <c r="D258" s="93">
        <v>188602</v>
      </c>
      <c r="E258" s="146">
        <f t="shared" si="8"/>
        <v>0.1969994975834915</v>
      </c>
      <c r="F258" s="93">
        <v>179479</v>
      </c>
      <c r="G258" s="40">
        <v>87344</v>
      </c>
      <c r="H258" s="40">
        <v>384825</v>
      </c>
      <c r="I258" s="22">
        <f t="shared" si="9"/>
        <v>0.22697070096797245</v>
      </c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1:48" ht="15.75" x14ac:dyDescent="0.3">
      <c r="A259" s="5"/>
      <c r="B259" s="145">
        <v>43525</v>
      </c>
      <c r="C259" s="93">
        <v>957373</v>
      </c>
      <c r="D259" s="93">
        <v>190201</v>
      </c>
      <c r="E259" s="146">
        <f t="shared" si="8"/>
        <v>0.19866969300366732</v>
      </c>
      <c r="F259" s="93">
        <v>181140</v>
      </c>
      <c r="G259" s="40">
        <v>87854</v>
      </c>
      <c r="H259" s="40">
        <v>384825</v>
      </c>
      <c r="I259" s="22">
        <f t="shared" si="9"/>
        <v>0.22829597869161308</v>
      </c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1:48" ht="15.75" x14ac:dyDescent="0.3">
      <c r="A260" s="5"/>
      <c r="B260" s="145">
        <v>43556</v>
      </c>
      <c r="C260" s="93">
        <v>957373</v>
      </c>
      <c r="D260" s="93">
        <v>190427</v>
      </c>
      <c r="E260" s="146">
        <f t="shared" si="8"/>
        <v>0.19890575564591856</v>
      </c>
      <c r="F260" s="93">
        <v>179805</v>
      </c>
      <c r="G260" s="40">
        <v>87958</v>
      </c>
      <c r="H260" s="40">
        <v>384825</v>
      </c>
      <c r="I260" s="22">
        <f t="shared" si="9"/>
        <v>0.22856623140388488</v>
      </c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1:48" ht="15.75" x14ac:dyDescent="0.3">
      <c r="A261" s="5"/>
      <c r="B261" s="145">
        <v>43586</v>
      </c>
      <c r="C261" s="93">
        <v>957373</v>
      </c>
      <c r="D261" s="93">
        <v>190427</v>
      </c>
      <c r="E261" s="146">
        <f t="shared" si="8"/>
        <v>0.19890575564591856</v>
      </c>
      <c r="F261" s="93">
        <v>179805</v>
      </c>
      <c r="G261" s="40">
        <v>87958</v>
      </c>
      <c r="H261" s="40">
        <v>384825</v>
      </c>
      <c r="I261" s="22">
        <f t="shared" si="9"/>
        <v>0.22856623140388488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1:48" ht="15.75" x14ac:dyDescent="0.3">
      <c r="A262" s="5"/>
      <c r="B262" s="145">
        <v>43617</v>
      </c>
      <c r="C262" s="93">
        <v>957373</v>
      </c>
      <c r="D262" s="93">
        <v>191105</v>
      </c>
      <c r="E262" s="146">
        <f t="shared" si="8"/>
        <v>0.19961394357267231</v>
      </c>
      <c r="F262" s="93">
        <v>179805</v>
      </c>
      <c r="G262" s="40">
        <v>88272</v>
      </c>
      <c r="H262" s="40">
        <v>384825</v>
      </c>
      <c r="I262" s="22">
        <f t="shared" si="9"/>
        <v>0.22938218670824401</v>
      </c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1:48" ht="15.75" x14ac:dyDescent="0.3">
      <c r="A263" s="5"/>
      <c r="B263" s="145">
        <v>43647</v>
      </c>
      <c r="C263" s="93">
        <v>957373</v>
      </c>
      <c r="D263" s="93">
        <v>194482</v>
      </c>
      <c r="E263" s="146">
        <f t="shared" si="8"/>
        <v>0.20314130438188668</v>
      </c>
      <c r="F263" s="93">
        <v>179805</v>
      </c>
      <c r="G263" s="40">
        <v>89831</v>
      </c>
      <c r="H263" s="40">
        <v>384825</v>
      </c>
      <c r="I263" s="22">
        <f t="shared" si="9"/>
        <v>0.23343337880854934</v>
      </c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1:48" ht="15.75" x14ac:dyDescent="0.3">
      <c r="A264" s="5"/>
      <c r="B264" s="145">
        <v>43678</v>
      </c>
      <c r="C264" s="93">
        <v>957373</v>
      </c>
      <c r="D264" s="93">
        <v>195232</v>
      </c>
      <c r="E264" s="146">
        <f t="shared" si="8"/>
        <v>0.20392469810617178</v>
      </c>
      <c r="F264" s="93">
        <v>172687</v>
      </c>
      <c r="G264" s="40">
        <v>90178</v>
      </c>
      <c r="H264" s="40">
        <v>384825</v>
      </c>
      <c r="I264" s="22">
        <f t="shared" si="9"/>
        <v>0.23433508737737932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1:48" ht="15.75" x14ac:dyDescent="0.3">
      <c r="A265" s="5"/>
      <c r="B265" s="145">
        <v>43709</v>
      </c>
      <c r="C265" s="93">
        <v>957373</v>
      </c>
      <c r="D265" s="93">
        <v>195666</v>
      </c>
      <c r="E265" s="146">
        <f t="shared" si="8"/>
        <v>0.20437802194129143</v>
      </c>
      <c r="F265" s="93">
        <v>175512</v>
      </c>
      <c r="G265" s="40">
        <v>90378</v>
      </c>
      <c r="H265" s="40">
        <v>384825</v>
      </c>
      <c r="I265" s="22">
        <f t="shared" si="9"/>
        <v>0.2348548041317482</v>
      </c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1:48" ht="15.75" x14ac:dyDescent="0.3">
      <c r="A266" s="5"/>
      <c r="B266" s="145">
        <v>43739</v>
      </c>
      <c r="C266" s="93">
        <v>957373</v>
      </c>
      <c r="D266" s="93">
        <v>195986</v>
      </c>
      <c r="E266" s="146">
        <f t="shared" si="8"/>
        <v>0.20471226993031974</v>
      </c>
      <c r="F266" s="93">
        <v>179061</v>
      </c>
      <c r="G266" s="40">
        <v>90526</v>
      </c>
      <c r="H266" s="40">
        <v>384825</v>
      </c>
      <c r="I266" s="22">
        <f t="shared" si="9"/>
        <v>0.23523939452998116</v>
      </c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1:48" ht="15.75" x14ac:dyDescent="0.3">
      <c r="A267" s="5"/>
      <c r="B267" s="145">
        <v>43770</v>
      </c>
      <c r="C267" s="93">
        <v>957373</v>
      </c>
      <c r="D267" s="93">
        <v>195986</v>
      </c>
      <c r="E267" s="146">
        <f t="shared" si="8"/>
        <v>0.20471226993031974</v>
      </c>
      <c r="F267" s="93">
        <v>180559</v>
      </c>
      <c r="G267" s="40">
        <v>90526</v>
      </c>
      <c r="H267" s="40">
        <v>384825</v>
      </c>
      <c r="I267" s="22">
        <f t="shared" si="9"/>
        <v>0.23523939452998116</v>
      </c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1:48" ht="15.75" x14ac:dyDescent="0.3">
      <c r="A268" s="5"/>
      <c r="B268" s="145">
        <v>43800</v>
      </c>
      <c r="C268" s="93">
        <v>957373</v>
      </c>
      <c r="D268" s="93">
        <v>195986</v>
      </c>
      <c r="E268" s="154">
        <f t="shared" si="8"/>
        <v>0.20471226993031974</v>
      </c>
      <c r="F268" s="93">
        <v>180532</v>
      </c>
      <c r="G268" s="40">
        <v>90356</v>
      </c>
      <c r="H268" s="40">
        <v>384825</v>
      </c>
      <c r="I268" s="22">
        <f t="shared" si="9"/>
        <v>0.23479763528876763</v>
      </c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1:48" ht="15.75" x14ac:dyDescent="0.3">
      <c r="A269" s="5"/>
      <c r="B269" s="145">
        <v>43831</v>
      </c>
      <c r="C269" s="93">
        <v>953219</v>
      </c>
      <c r="D269" s="93">
        <v>195668</v>
      </c>
      <c r="E269" s="146">
        <f t="shared" si="8"/>
        <v>0.2052707719841925</v>
      </c>
      <c r="F269" s="93">
        <v>180769</v>
      </c>
      <c r="G269" s="40">
        <v>90356</v>
      </c>
      <c r="H269" s="40">
        <v>383202</v>
      </c>
      <c r="I269" s="22">
        <f t="shared" si="9"/>
        <v>0.23579208876780391</v>
      </c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1:48" ht="15.75" x14ac:dyDescent="0.3">
      <c r="A270" s="5"/>
      <c r="B270" s="145">
        <v>43862</v>
      </c>
      <c r="C270" s="93">
        <v>953219</v>
      </c>
      <c r="D270" s="93">
        <v>203125</v>
      </c>
      <c r="E270" s="146">
        <f t="shared" si="8"/>
        <v>0.21309373816510163</v>
      </c>
      <c r="F270" s="93">
        <v>180769</v>
      </c>
      <c r="G270" s="40">
        <v>93823</v>
      </c>
      <c r="H270" s="40">
        <v>383202</v>
      </c>
      <c r="I270" s="22">
        <f t="shared" si="9"/>
        <v>0.24483953632809849</v>
      </c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1:48" ht="15.75" x14ac:dyDescent="0.3">
      <c r="A271" s="5"/>
      <c r="B271" s="145">
        <v>43891</v>
      </c>
      <c r="C271" s="93">
        <v>953219</v>
      </c>
      <c r="D271" s="93">
        <v>203125</v>
      </c>
      <c r="E271" s="146">
        <f t="shared" si="8"/>
        <v>0.21309373816510163</v>
      </c>
      <c r="F271" s="93">
        <v>188899</v>
      </c>
      <c r="G271" s="40">
        <v>93823</v>
      </c>
      <c r="H271" s="40">
        <v>383202</v>
      </c>
      <c r="I271" s="22">
        <f t="shared" si="9"/>
        <v>0.24483953632809849</v>
      </c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1:48" ht="15.75" x14ac:dyDescent="0.3">
      <c r="A272" s="5"/>
      <c r="B272" s="145">
        <v>43922</v>
      </c>
      <c r="C272" s="93">
        <v>953219</v>
      </c>
      <c r="D272" s="93">
        <v>203875</v>
      </c>
      <c r="E272" s="146">
        <f t="shared" si="8"/>
        <v>0.21388054581371121</v>
      </c>
      <c r="F272" s="93">
        <v>188899</v>
      </c>
      <c r="G272" s="40">
        <v>94170</v>
      </c>
      <c r="H272" s="40">
        <v>383202</v>
      </c>
      <c r="I272" s="22">
        <f t="shared" si="9"/>
        <v>0.24574506396104404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1:48" ht="15.75" x14ac:dyDescent="0.3">
      <c r="A273" s="5"/>
      <c r="B273" s="145">
        <v>43952</v>
      </c>
      <c r="C273" s="93">
        <v>953219</v>
      </c>
      <c r="D273" s="93">
        <v>204793</v>
      </c>
      <c r="E273" s="146">
        <f t="shared" si="8"/>
        <v>0.21484359837560937</v>
      </c>
      <c r="F273" s="93">
        <v>188727</v>
      </c>
      <c r="G273" s="40">
        <v>94594</v>
      </c>
      <c r="H273" s="40">
        <v>383202</v>
      </c>
      <c r="I273" s="22">
        <f t="shared" si="9"/>
        <v>0.24685153000245302</v>
      </c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1:48" ht="15.75" x14ac:dyDescent="0.3">
      <c r="A274" s="5"/>
      <c r="B274" s="145">
        <v>43983</v>
      </c>
      <c r="C274" s="93">
        <v>953219</v>
      </c>
      <c r="D274" s="93">
        <v>205161</v>
      </c>
      <c r="E274" s="146">
        <f t="shared" si="8"/>
        <v>0.2152296586618605</v>
      </c>
      <c r="F274" s="93">
        <v>188727</v>
      </c>
      <c r="G274" s="40">
        <v>94764</v>
      </c>
      <c r="H274" s="40">
        <v>383202</v>
      </c>
      <c r="I274" s="22">
        <f t="shared" si="9"/>
        <v>0.24729516025490472</v>
      </c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1:48" ht="15.75" x14ac:dyDescent="0.3">
      <c r="A275" s="5"/>
      <c r="B275" s="145">
        <v>44013</v>
      </c>
      <c r="C275" s="93">
        <v>953219</v>
      </c>
      <c r="D275" s="93">
        <v>205161</v>
      </c>
      <c r="E275" s="146">
        <f t="shared" si="8"/>
        <v>0.2152296586618605</v>
      </c>
      <c r="F275" s="93">
        <v>188727</v>
      </c>
      <c r="G275" s="40">
        <v>94764</v>
      </c>
      <c r="H275" s="40">
        <v>383202</v>
      </c>
      <c r="I275" s="22">
        <f t="shared" si="9"/>
        <v>0.24729516025490472</v>
      </c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1:48" ht="15.75" x14ac:dyDescent="0.3">
      <c r="A276" s="5"/>
      <c r="B276" s="145">
        <v>44044</v>
      </c>
      <c r="C276" s="93">
        <v>953219</v>
      </c>
      <c r="D276" s="93">
        <v>204793</v>
      </c>
      <c r="E276" s="146">
        <f t="shared" si="8"/>
        <v>0.21484359837560937</v>
      </c>
      <c r="F276" s="93">
        <v>188727</v>
      </c>
      <c r="G276" s="40">
        <v>94594</v>
      </c>
      <c r="H276" s="40">
        <v>383202</v>
      </c>
      <c r="I276" s="22">
        <f t="shared" si="9"/>
        <v>0.24685153000245302</v>
      </c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1:48" ht="15.75" x14ac:dyDescent="0.3">
      <c r="A277" s="5"/>
      <c r="B277" s="145">
        <v>44075</v>
      </c>
      <c r="C277" s="93">
        <v>953219</v>
      </c>
      <c r="D277" s="93">
        <v>203129</v>
      </c>
      <c r="E277" s="146">
        <f t="shared" si="8"/>
        <v>0.21309793447256087</v>
      </c>
      <c r="F277" s="93">
        <v>156698</v>
      </c>
      <c r="G277" s="40">
        <v>93825</v>
      </c>
      <c r="H277" s="40">
        <v>383202</v>
      </c>
      <c r="I277" s="22">
        <f t="shared" si="9"/>
        <v>0.24484475550753909</v>
      </c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1:48" ht="15.75" x14ac:dyDescent="0.3">
      <c r="A278" s="5"/>
      <c r="B278" s="145">
        <v>44105</v>
      </c>
      <c r="C278" s="93">
        <v>953219</v>
      </c>
      <c r="D278" s="93">
        <v>203029</v>
      </c>
      <c r="E278" s="146">
        <f t="shared" si="8"/>
        <v>0.21299302678607959</v>
      </c>
      <c r="F278" s="93">
        <v>152414</v>
      </c>
      <c r="G278" s="40">
        <v>93779</v>
      </c>
      <c r="H278" s="40">
        <v>383202</v>
      </c>
      <c r="I278" s="22">
        <f t="shared" si="9"/>
        <v>0.24472471438040511</v>
      </c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1:48" ht="15.75" x14ac:dyDescent="0.3">
      <c r="A279" s="5"/>
      <c r="B279" s="145">
        <v>44136</v>
      </c>
      <c r="C279" s="93">
        <v>953219</v>
      </c>
      <c r="D279" s="93">
        <v>205323</v>
      </c>
      <c r="E279" s="146">
        <f t="shared" si="8"/>
        <v>0.21539960911396017</v>
      </c>
      <c r="F279" s="95">
        <v>153059</v>
      </c>
      <c r="G279" s="40">
        <v>94839</v>
      </c>
      <c r="H279" s="40">
        <v>383202</v>
      </c>
      <c r="I279" s="22">
        <f t="shared" si="9"/>
        <v>0.24749087948392753</v>
      </c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1:48" ht="15.75" x14ac:dyDescent="0.3">
      <c r="A280" s="5"/>
      <c r="B280" s="145">
        <v>44166</v>
      </c>
      <c r="C280" s="93">
        <v>953219</v>
      </c>
      <c r="D280" s="93">
        <v>205323</v>
      </c>
      <c r="E280" s="154">
        <f t="shared" si="8"/>
        <v>0.21539960911396017</v>
      </c>
      <c r="F280" s="155">
        <v>170923</v>
      </c>
      <c r="G280" s="40">
        <v>94839</v>
      </c>
      <c r="H280" s="40">
        <v>383202</v>
      </c>
      <c r="I280" s="22">
        <f t="shared" si="9"/>
        <v>0.24749087948392753</v>
      </c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1:48" ht="15.75" x14ac:dyDescent="0.3">
      <c r="A281" s="5"/>
      <c r="B281" s="145">
        <v>44197</v>
      </c>
      <c r="C281" s="93">
        <v>947818</v>
      </c>
      <c r="D281" s="93">
        <v>205323</v>
      </c>
      <c r="E281" s="146">
        <f t="shared" si="8"/>
        <v>0.21662703177192247</v>
      </c>
      <c r="F281" s="93">
        <v>173388</v>
      </c>
      <c r="G281" s="40">
        <v>94839</v>
      </c>
      <c r="H281" s="156">
        <v>381473</v>
      </c>
      <c r="I281" s="22">
        <f t="shared" si="9"/>
        <v>0.24861261478531901</v>
      </c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1:48" ht="15.75" x14ac:dyDescent="0.3">
      <c r="A282" s="5"/>
      <c r="B282" s="145">
        <v>44228</v>
      </c>
      <c r="C282" s="93">
        <v>947818</v>
      </c>
      <c r="D282" s="93">
        <v>205323</v>
      </c>
      <c r="E282" s="146">
        <f t="shared" si="8"/>
        <v>0.21662703177192247</v>
      </c>
      <c r="F282" s="93">
        <f>C138</f>
        <v>177788</v>
      </c>
      <c r="G282" s="40">
        <v>94839</v>
      </c>
      <c r="H282" s="156">
        <v>381473</v>
      </c>
      <c r="I282" s="22">
        <f t="shared" si="9"/>
        <v>0.24861261478531901</v>
      </c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1:48" ht="15.75" x14ac:dyDescent="0.3">
      <c r="A283" s="5"/>
      <c r="B283" s="145">
        <v>44256</v>
      </c>
      <c r="C283" s="93">
        <v>947818</v>
      </c>
      <c r="D283" s="93">
        <v>205323</v>
      </c>
      <c r="E283" s="146">
        <f t="shared" si="8"/>
        <v>0.21662703177192247</v>
      </c>
      <c r="F283" s="93">
        <v>173388</v>
      </c>
      <c r="G283" s="40">
        <v>94839</v>
      </c>
      <c r="H283" s="156">
        <v>381473</v>
      </c>
      <c r="I283" s="22">
        <f>G283/H283</f>
        <v>0.24861261478531901</v>
      </c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1:48" ht="15.75" x14ac:dyDescent="0.3">
      <c r="A284" s="5"/>
      <c r="B284" s="145">
        <v>44287</v>
      </c>
      <c r="C284" s="93">
        <v>947818</v>
      </c>
      <c r="D284" s="93">
        <v>205323</v>
      </c>
      <c r="E284" s="146">
        <f t="shared" si="8"/>
        <v>0.21662703177192247</v>
      </c>
      <c r="F284" s="93">
        <v>173388</v>
      </c>
      <c r="G284" s="40">
        <v>94839</v>
      </c>
      <c r="H284" s="156">
        <v>381473</v>
      </c>
      <c r="I284" s="22">
        <f t="shared" si="9"/>
        <v>0.24861261478531901</v>
      </c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1:48" ht="15.75" x14ac:dyDescent="0.3">
      <c r="A285" s="5"/>
      <c r="B285" s="145">
        <v>44317</v>
      </c>
      <c r="C285" s="93">
        <v>947818</v>
      </c>
      <c r="D285" s="93">
        <v>205323</v>
      </c>
      <c r="E285" s="146">
        <f t="shared" si="8"/>
        <v>0.21662703177192247</v>
      </c>
      <c r="F285" s="93">
        <v>175029</v>
      </c>
      <c r="G285" s="40">
        <v>94839</v>
      </c>
      <c r="H285" s="156">
        <v>381473</v>
      </c>
      <c r="I285" s="22">
        <f t="shared" si="9"/>
        <v>0.24861261478531901</v>
      </c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1:48" ht="15.75" x14ac:dyDescent="0.3">
      <c r="A286" s="5"/>
      <c r="B286" s="145">
        <v>44348</v>
      </c>
      <c r="C286" s="93">
        <v>947818</v>
      </c>
      <c r="D286" s="93">
        <v>205323</v>
      </c>
      <c r="E286" s="157">
        <f t="shared" si="8"/>
        <v>0.21662703177192247</v>
      </c>
      <c r="F286" s="93">
        <v>173581</v>
      </c>
      <c r="G286" s="40">
        <v>94839</v>
      </c>
      <c r="H286" s="156">
        <v>381473</v>
      </c>
      <c r="I286" s="22">
        <f t="shared" si="9"/>
        <v>0.24861261478531901</v>
      </c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1:48" ht="15.75" x14ac:dyDescent="0.3">
      <c r="A287" s="5"/>
      <c r="B287" s="145">
        <v>44378</v>
      </c>
      <c r="C287" s="93">
        <v>947818</v>
      </c>
      <c r="D287" s="93">
        <v>205323</v>
      </c>
      <c r="E287" s="157">
        <f t="shared" si="8"/>
        <v>0.21662703177192247</v>
      </c>
      <c r="F287" s="93">
        <v>171234</v>
      </c>
      <c r="G287" s="40">
        <v>94839</v>
      </c>
      <c r="H287" s="156">
        <v>381473</v>
      </c>
      <c r="I287" s="22">
        <f t="shared" si="9"/>
        <v>0.24861261478531901</v>
      </c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1:48" ht="15.75" x14ac:dyDescent="0.3">
      <c r="A288" s="5"/>
      <c r="B288" s="145">
        <v>44409</v>
      </c>
      <c r="C288" s="93">
        <v>947818</v>
      </c>
      <c r="D288" s="93">
        <v>206823</v>
      </c>
      <c r="E288" s="157">
        <f t="shared" si="8"/>
        <v>0.21820961408202841</v>
      </c>
      <c r="F288" s="93">
        <v>160517</v>
      </c>
      <c r="G288" s="40">
        <v>95532</v>
      </c>
      <c r="H288" s="156">
        <v>381473</v>
      </c>
      <c r="I288" s="22">
        <f t="shared" si="9"/>
        <v>0.25042925711649316</v>
      </c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1:48" ht="15.75" x14ac:dyDescent="0.3">
      <c r="A289" s="5"/>
      <c r="B289" s="145">
        <v>44440</v>
      </c>
      <c r="C289" s="93">
        <v>947818</v>
      </c>
      <c r="D289" s="93">
        <v>207237</v>
      </c>
      <c r="E289" s="157">
        <f t="shared" si="8"/>
        <v>0.21864640679961764</v>
      </c>
      <c r="F289" s="93">
        <v>154642</v>
      </c>
      <c r="G289" s="40">
        <v>95723</v>
      </c>
      <c r="H289" s="156">
        <v>381473</v>
      </c>
      <c r="I289" s="22">
        <f t="shared" si="9"/>
        <v>0.25092994786000583</v>
      </c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1:48" ht="15.75" x14ac:dyDescent="0.3">
      <c r="A290" s="5"/>
      <c r="B290" s="145">
        <v>44470</v>
      </c>
      <c r="C290" s="93">
        <v>947818</v>
      </c>
      <c r="D290" s="93">
        <v>207237</v>
      </c>
      <c r="E290" s="157">
        <f t="shared" si="8"/>
        <v>0.21864640679961764</v>
      </c>
      <c r="F290" s="93">
        <v>164135</v>
      </c>
      <c r="G290" s="40">
        <v>95723</v>
      </c>
      <c r="H290" s="156">
        <v>381473</v>
      </c>
      <c r="I290" s="22">
        <f t="shared" si="9"/>
        <v>0.25092994786000583</v>
      </c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1:48" ht="15.75" x14ac:dyDescent="0.3">
      <c r="A291" s="5"/>
      <c r="B291" s="145">
        <v>44501</v>
      </c>
      <c r="C291" s="93">
        <v>947818</v>
      </c>
      <c r="D291" s="93">
        <v>206988</v>
      </c>
      <c r="E291" s="157">
        <f t="shared" si="8"/>
        <v>0.21838369813614006</v>
      </c>
      <c r="F291" s="93">
        <v>170681</v>
      </c>
      <c r="G291" s="40">
        <v>95608</v>
      </c>
      <c r="H291" s="156">
        <v>381473</v>
      </c>
      <c r="I291" s="22">
        <f t="shared" si="9"/>
        <v>0.25062848484689609</v>
      </c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212" t="s">
        <v>489</v>
      </c>
      <c r="AD291" s="212"/>
      <c r="AE291" s="212"/>
      <c r="AF291" s="212"/>
      <c r="AG291" s="212"/>
      <c r="AH291" s="212"/>
      <c r="AI291" s="212"/>
      <c r="AJ291" s="212"/>
      <c r="AK291" s="212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1:48" ht="16.5" x14ac:dyDescent="0.3">
      <c r="A292" s="5"/>
      <c r="B292" s="145">
        <v>44531</v>
      </c>
      <c r="C292" s="93">
        <v>947818</v>
      </c>
      <c r="D292" s="93">
        <v>205941</v>
      </c>
      <c r="E292" s="157">
        <f t="shared" si="8"/>
        <v>0.21727905568368611</v>
      </c>
      <c r="F292" s="93">
        <v>172844</v>
      </c>
      <c r="G292" s="40">
        <v>95124</v>
      </c>
      <c r="H292" s="156">
        <v>381473</v>
      </c>
      <c r="I292" s="22">
        <f t="shared" si="9"/>
        <v>0.24935971877433002</v>
      </c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205" t="s">
        <v>490</v>
      </c>
      <c r="AD292" s="205"/>
      <c r="AE292" s="205"/>
      <c r="AF292" s="205"/>
      <c r="AG292" s="205"/>
      <c r="AH292" s="205"/>
      <c r="AI292" s="205"/>
      <c r="AJ292" s="205"/>
      <c r="AK292" s="20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1:48" ht="15.75" x14ac:dyDescent="0.3">
      <c r="A293" s="5"/>
      <c r="B293" s="145">
        <v>44562</v>
      </c>
      <c r="C293" s="93">
        <v>942400</v>
      </c>
      <c r="D293" s="93">
        <v>205772</v>
      </c>
      <c r="E293" s="157">
        <f t="shared" si="8"/>
        <v>0.21834889643463498</v>
      </c>
      <c r="F293" s="93">
        <v>173261</v>
      </c>
      <c r="G293" s="40">
        <v>95046</v>
      </c>
      <c r="H293" s="156">
        <v>379710</v>
      </c>
      <c r="I293" s="22">
        <f t="shared" si="9"/>
        <v>0.25031208027178636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158" t="s">
        <v>491</v>
      </c>
      <c r="AD293" s="158" t="s">
        <v>28</v>
      </c>
      <c r="AE293" s="158" t="s">
        <v>31</v>
      </c>
      <c r="AF293" s="158" t="s">
        <v>13</v>
      </c>
      <c r="AG293" s="158" t="s">
        <v>18</v>
      </c>
      <c r="AH293" s="158" t="s">
        <v>106</v>
      </c>
      <c r="AI293" s="158" t="s">
        <v>40</v>
      </c>
      <c r="AJ293" s="158" t="s">
        <v>438</v>
      </c>
      <c r="AK293" s="158" t="s">
        <v>389</v>
      </c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1:48" ht="15.75" x14ac:dyDescent="0.3">
      <c r="A294" s="5"/>
      <c r="B294" s="145">
        <v>44593</v>
      </c>
      <c r="C294" s="93">
        <v>942400</v>
      </c>
      <c r="D294" s="93">
        <v>205772</v>
      </c>
      <c r="E294" s="157">
        <f t="shared" si="8"/>
        <v>0.21834889643463498</v>
      </c>
      <c r="F294" s="93">
        <v>175351</v>
      </c>
      <c r="G294" s="40">
        <v>95046</v>
      </c>
      <c r="H294" s="156">
        <v>379710</v>
      </c>
      <c r="I294" s="22">
        <f t="shared" si="9"/>
        <v>0.25031208027178636</v>
      </c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159" t="s">
        <v>83</v>
      </c>
      <c r="AD294" s="159">
        <v>2</v>
      </c>
      <c r="AE294" s="159">
        <v>2</v>
      </c>
      <c r="AF294" s="159">
        <v>7</v>
      </c>
      <c r="AG294" s="159">
        <v>2</v>
      </c>
      <c r="AH294" s="159"/>
      <c r="AI294" s="159">
        <v>1</v>
      </c>
      <c r="AJ294" s="159"/>
      <c r="AK294" s="159">
        <f>SUM(AD294:AJ294)</f>
        <v>14</v>
      </c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1:48" ht="15.75" x14ac:dyDescent="0.3">
      <c r="A295" s="5"/>
      <c r="B295" s="145">
        <v>44621</v>
      </c>
      <c r="C295" s="93">
        <v>942400</v>
      </c>
      <c r="D295" s="93">
        <v>195741</v>
      </c>
      <c r="E295" s="157">
        <f t="shared" si="8"/>
        <v>0.20770479626485569</v>
      </c>
      <c r="F295" s="93">
        <v>176605</v>
      </c>
      <c r="G295" s="40">
        <v>90413</v>
      </c>
      <c r="H295" s="156">
        <v>379710</v>
      </c>
      <c r="I295" s="22">
        <f t="shared" si="9"/>
        <v>0.23811066340101655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159" t="s">
        <v>492</v>
      </c>
      <c r="AD295" s="159"/>
      <c r="AE295" s="159"/>
      <c r="AF295" s="159">
        <v>7</v>
      </c>
      <c r="AG295" s="159">
        <v>1</v>
      </c>
      <c r="AH295" s="159"/>
      <c r="AI295" s="159">
        <v>2</v>
      </c>
      <c r="AJ295" s="159"/>
      <c r="AK295" s="159">
        <f t="shared" ref="AK295:AK326" si="10">SUM(AD295:AJ295)</f>
        <v>10</v>
      </c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1:48" ht="15.75" x14ac:dyDescent="0.3">
      <c r="A296" s="5"/>
      <c r="B296" s="145">
        <v>44652</v>
      </c>
      <c r="C296" s="93">
        <v>942400</v>
      </c>
      <c r="D296" s="93">
        <v>196443</v>
      </c>
      <c r="E296" s="157">
        <f t="shared" si="8"/>
        <v>0.20844970288624787</v>
      </c>
      <c r="F296" s="93">
        <v>176488</v>
      </c>
      <c r="G296" s="40">
        <v>90737</v>
      </c>
      <c r="H296" s="156">
        <v>379710</v>
      </c>
      <c r="I296" s="22">
        <f t="shared" si="9"/>
        <v>0.23896394616944511</v>
      </c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159" t="s">
        <v>282</v>
      </c>
      <c r="AD296" s="159">
        <v>1</v>
      </c>
      <c r="AE296" s="159">
        <v>5</v>
      </c>
      <c r="AF296" s="159">
        <v>7</v>
      </c>
      <c r="AG296" s="159">
        <v>2</v>
      </c>
      <c r="AH296" s="159"/>
      <c r="AI296" s="159">
        <v>2</v>
      </c>
      <c r="AJ296" s="159"/>
      <c r="AK296" s="159">
        <f t="shared" si="10"/>
        <v>17</v>
      </c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1:48" ht="15.75" x14ac:dyDescent="0.3">
      <c r="A297" s="5"/>
      <c r="B297" s="145">
        <v>44682</v>
      </c>
      <c r="C297" s="93">
        <v>942400</v>
      </c>
      <c r="D297" s="93">
        <v>196443</v>
      </c>
      <c r="E297" s="157">
        <f t="shared" si="8"/>
        <v>0.20844970288624787</v>
      </c>
      <c r="F297" s="93">
        <v>177788</v>
      </c>
      <c r="G297" s="40">
        <v>90737</v>
      </c>
      <c r="H297" s="156">
        <v>379710</v>
      </c>
      <c r="I297" s="22">
        <f t="shared" si="9"/>
        <v>0.23896394616944511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159" t="s">
        <v>119</v>
      </c>
      <c r="AD297" s="159">
        <v>1</v>
      </c>
      <c r="AE297" s="159">
        <v>1</v>
      </c>
      <c r="AF297" s="159">
        <v>5</v>
      </c>
      <c r="AG297" s="159"/>
      <c r="AH297" s="159"/>
      <c r="AI297" s="159"/>
      <c r="AJ297" s="159"/>
      <c r="AK297" s="159">
        <f t="shared" si="10"/>
        <v>7</v>
      </c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1:48" ht="15.75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159" t="s">
        <v>25</v>
      </c>
      <c r="AD298" s="159">
        <v>3</v>
      </c>
      <c r="AE298" s="159">
        <v>3</v>
      </c>
      <c r="AF298" s="159">
        <v>49</v>
      </c>
      <c r="AG298" s="159">
        <v>3</v>
      </c>
      <c r="AH298" s="159"/>
      <c r="AI298" s="159">
        <v>5</v>
      </c>
      <c r="AJ298" s="159"/>
      <c r="AK298" s="159">
        <f t="shared" si="10"/>
        <v>63</v>
      </c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1:48" ht="15" customHeight="1" x14ac:dyDescent="0.3">
      <c r="A299" s="5"/>
      <c r="B299" s="206" t="s">
        <v>493</v>
      </c>
      <c r="C299" s="207"/>
      <c r="D299" s="207"/>
      <c r="E299" s="207"/>
      <c r="F299" s="207"/>
      <c r="G299" s="5"/>
      <c r="H299" s="5"/>
      <c r="I299" s="5"/>
      <c r="J299" s="208" t="s">
        <v>494</v>
      </c>
      <c r="K299" s="208"/>
      <c r="L299" s="208"/>
      <c r="M299" s="208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159" t="s">
        <v>80</v>
      </c>
      <c r="AD299" s="159"/>
      <c r="AE299" s="159"/>
      <c r="AF299" s="159">
        <v>11</v>
      </c>
      <c r="AG299" s="159">
        <v>5</v>
      </c>
      <c r="AH299" s="159">
        <v>0</v>
      </c>
      <c r="AI299" s="159">
        <v>1</v>
      </c>
      <c r="AJ299" s="159"/>
      <c r="AK299" s="159">
        <f t="shared" si="10"/>
        <v>17</v>
      </c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1:48" ht="15" customHeight="1" x14ac:dyDescent="0.3">
      <c r="A300" s="5"/>
      <c r="B300" s="160" t="s">
        <v>495</v>
      </c>
      <c r="C300" s="161" t="s">
        <v>496</v>
      </c>
      <c r="D300" s="161"/>
      <c r="E300" s="161" t="s">
        <v>497</v>
      </c>
      <c r="F300" s="161" t="s">
        <v>498</v>
      </c>
      <c r="G300" s="5"/>
      <c r="H300" s="5"/>
      <c r="I300" s="5"/>
      <c r="J300" s="56" t="s">
        <v>465</v>
      </c>
      <c r="K300" s="162" t="s">
        <v>499</v>
      </c>
      <c r="L300" s="162" t="s">
        <v>497</v>
      </c>
      <c r="M300" s="162" t="s">
        <v>408</v>
      </c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159" t="s">
        <v>500</v>
      </c>
      <c r="AD300" s="159"/>
      <c r="AE300" s="159"/>
      <c r="AF300" s="159">
        <v>1</v>
      </c>
      <c r="AG300" s="159">
        <v>1</v>
      </c>
      <c r="AH300" s="159"/>
      <c r="AI300" s="159">
        <v>4</v>
      </c>
      <c r="AJ300" s="159"/>
      <c r="AK300" s="159">
        <f t="shared" si="10"/>
        <v>6</v>
      </c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1:48" ht="14.25" customHeight="1" x14ac:dyDescent="0.3">
      <c r="A301" s="5">
        <v>2015</v>
      </c>
      <c r="B301" s="163">
        <v>3020458.9</v>
      </c>
      <c r="C301" s="164">
        <v>46</v>
      </c>
      <c r="D301" s="165">
        <f>B301*C301</f>
        <v>138941109.40000001</v>
      </c>
      <c r="E301" s="165">
        <v>2045096932</v>
      </c>
      <c r="F301" s="165">
        <v>38910</v>
      </c>
      <c r="G301" s="166"/>
      <c r="H301" s="5"/>
      <c r="I301" s="5"/>
      <c r="J301" s="167">
        <v>2015</v>
      </c>
      <c r="K301" s="165">
        <v>107250756247</v>
      </c>
      <c r="L301" s="165">
        <v>2045096932</v>
      </c>
      <c r="M301" s="168">
        <f t="shared" ref="M301:M308" si="11">L301/K301</f>
        <v>1.906836840656035E-2</v>
      </c>
      <c r="N301" s="169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159" t="s">
        <v>289</v>
      </c>
      <c r="AD301" s="159"/>
      <c r="AE301" s="159"/>
      <c r="AF301" s="159">
        <v>5</v>
      </c>
      <c r="AG301" s="159">
        <v>2</v>
      </c>
      <c r="AH301" s="159"/>
      <c r="AI301" s="159">
        <v>1</v>
      </c>
      <c r="AJ301" s="159"/>
      <c r="AK301" s="159">
        <f t="shared" si="10"/>
        <v>8</v>
      </c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1:48" ht="16.5" x14ac:dyDescent="0.3">
      <c r="A302" s="5">
        <v>2016</v>
      </c>
      <c r="B302" s="163">
        <v>3298341.1</v>
      </c>
      <c r="C302" s="164">
        <v>47.84</v>
      </c>
      <c r="D302" s="165">
        <f>B302*C302</f>
        <v>157792638.22400001</v>
      </c>
      <c r="E302" s="165">
        <v>1960264115</v>
      </c>
      <c r="F302" s="165">
        <v>92730</v>
      </c>
      <c r="G302" s="166"/>
      <c r="H302" s="5"/>
      <c r="I302" s="5"/>
      <c r="J302" s="167">
        <v>2016</v>
      </c>
      <c r="K302" s="165">
        <v>127462857800</v>
      </c>
      <c r="L302" s="165">
        <v>1960264115</v>
      </c>
      <c r="M302" s="168">
        <f t="shared" si="11"/>
        <v>1.5379100616713146E-2</v>
      </c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159" t="s">
        <v>272</v>
      </c>
      <c r="AD302" s="159"/>
      <c r="AE302" s="159"/>
      <c r="AF302" s="159">
        <v>5</v>
      </c>
      <c r="AG302" s="159">
        <v>3</v>
      </c>
      <c r="AH302" s="159">
        <v>2</v>
      </c>
      <c r="AI302" s="159"/>
      <c r="AJ302" s="159"/>
      <c r="AK302" s="159">
        <f t="shared" si="10"/>
        <v>10</v>
      </c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1:48" ht="16.5" x14ac:dyDescent="0.3">
      <c r="A303" s="5">
        <v>2017</v>
      </c>
      <c r="B303" s="163">
        <v>3601788.5</v>
      </c>
      <c r="C303" s="164">
        <v>49.75</v>
      </c>
      <c r="D303" s="165">
        <f>B303*C303</f>
        <v>179188977.875</v>
      </c>
      <c r="E303" s="165">
        <v>3516894803</v>
      </c>
      <c r="F303" s="165">
        <v>128399</v>
      </c>
      <c r="G303" s="166"/>
      <c r="H303" s="5"/>
      <c r="I303" s="5"/>
      <c r="J303" s="167">
        <v>2017</v>
      </c>
      <c r="K303" s="165">
        <v>142299450030</v>
      </c>
      <c r="L303" s="165">
        <v>3516894803</v>
      </c>
      <c r="M303" s="168">
        <f t="shared" si="11"/>
        <v>2.4714746278067537E-2</v>
      </c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159" t="s">
        <v>197</v>
      </c>
      <c r="AD303" s="159"/>
      <c r="AE303" s="159"/>
      <c r="AF303" s="159">
        <v>7</v>
      </c>
      <c r="AG303" s="159"/>
      <c r="AH303" s="159">
        <v>1</v>
      </c>
      <c r="AI303" s="159"/>
      <c r="AJ303" s="159"/>
      <c r="AK303" s="159">
        <f t="shared" si="10"/>
        <v>8</v>
      </c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1:48" ht="15.75" x14ac:dyDescent="0.3">
      <c r="A304" s="5">
        <v>2018</v>
      </c>
      <c r="B304" s="164">
        <v>3933153</v>
      </c>
      <c r="C304" s="164">
        <v>51.74</v>
      </c>
      <c r="D304" s="165">
        <f>B304*C304</f>
        <v>203501336.22</v>
      </c>
      <c r="E304" s="93">
        <v>4155483488</v>
      </c>
      <c r="F304" s="93">
        <v>185633</v>
      </c>
      <c r="G304" s="5"/>
      <c r="H304" s="5"/>
      <c r="I304" s="5"/>
      <c r="J304" s="170">
        <v>2018</v>
      </c>
      <c r="K304" s="171">
        <v>152337513910</v>
      </c>
      <c r="L304" s="93">
        <v>4155483488</v>
      </c>
      <c r="M304" s="168">
        <f t="shared" si="11"/>
        <v>2.7278136431024023E-2</v>
      </c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159" t="s">
        <v>131</v>
      </c>
      <c r="AD304" s="159"/>
      <c r="AE304" s="159">
        <v>12</v>
      </c>
      <c r="AF304" s="159">
        <v>3</v>
      </c>
      <c r="AG304" s="159">
        <v>1</v>
      </c>
      <c r="AH304" s="159">
        <v>2</v>
      </c>
      <c r="AI304" s="159">
        <v>1</v>
      </c>
      <c r="AJ304" s="159"/>
      <c r="AK304" s="159">
        <f t="shared" si="10"/>
        <v>19</v>
      </c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1:48" ht="15.75" x14ac:dyDescent="0.3">
      <c r="A305" s="5">
        <v>2019</v>
      </c>
      <c r="B305" s="164">
        <v>4335907.9000000004</v>
      </c>
      <c r="C305" s="164">
        <v>53.81</v>
      </c>
      <c r="D305" s="164"/>
      <c r="E305" s="93">
        <v>5057055459</v>
      </c>
      <c r="F305" s="93">
        <v>195668</v>
      </c>
      <c r="G305" s="5"/>
      <c r="H305" s="5"/>
      <c r="I305" s="5"/>
      <c r="J305" s="170">
        <v>2019</v>
      </c>
      <c r="K305" s="171">
        <v>170570152783</v>
      </c>
      <c r="L305" s="93">
        <v>5109055459</v>
      </c>
      <c r="M305" s="168">
        <f t="shared" si="11"/>
        <v>2.9952810474994179E-2</v>
      </c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159" t="s">
        <v>340</v>
      </c>
      <c r="AD305" s="159"/>
      <c r="AE305" s="159">
        <v>1</v>
      </c>
      <c r="AF305" s="172">
        <v>6</v>
      </c>
      <c r="AG305" s="159">
        <v>2</v>
      </c>
      <c r="AH305" s="159"/>
      <c r="AI305" s="159">
        <v>1</v>
      </c>
      <c r="AJ305" s="159"/>
      <c r="AK305" s="159">
        <f t="shared" si="10"/>
        <v>10</v>
      </c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1:48" ht="15.75" x14ac:dyDescent="0.3">
      <c r="A306" s="5">
        <v>2020</v>
      </c>
      <c r="B306" s="58"/>
      <c r="C306" s="58"/>
      <c r="D306" s="58"/>
      <c r="E306" s="93">
        <v>5960525858</v>
      </c>
      <c r="F306" s="93">
        <v>205323</v>
      </c>
      <c r="G306" s="5"/>
      <c r="H306" s="5"/>
      <c r="I306" s="5"/>
      <c r="J306" s="170">
        <v>2020</v>
      </c>
      <c r="K306" s="93">
        <f>K305+23952</f>
        <v>170570176735</v>
      </c>
      <c r="L306" s="93">
        <v>5960525858</v>
      </c>
      <c r="M306" s="168">
        <f t="shared" si="11"/>
        <v>3.4944712915789197E-2</v>
      </c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159" t="s">
        <v>16</v>
      </c>
      <c r="AD306" s="159"/>
      <c r="AE306" s="159"/>
      <c r="AF306" s="159">
        <v>10</v>
      </c>
      <c r="AG306" s="159">
        <v>5</v>
      </c>
      <c r="AH306" s="159">
        <v>1</v>
      </c>
      <c r="AI306" s="159"/>
      <c r="AJ306" s="159"/>
      <c r="AK306" s="159">
        <f t="shared" si="10"/>
        <v>16</v>
      </c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1:48" ht="15.75" x14ac:dyDescent="0.3">
      <c r="A307" s="5">
        <v>2021</v>
      </c>
      <c r="B307" s="58"/>
      <c r="C307" s="58"/>
      <c r="D307" s="58"/>
      <c r="E307" s="93">
        <v>6686626554</v>
      </c>
      <c r="F307" s="93">
        <v>205941</v>
      </c>
      <c r="G307" s="5">
        <v>215933</v>
      </c>
      <c r="H307" s="5"/>
      <c r="I307" s="5"/>
      <c r="J307" s="170">
        <v>2021</v>
      </c>
      <c r="K307" s="93">
        <v>194510200000</v>
      </c>
      <c r="L307" s="93">
        <v>6686626554</v>
      </c>
      <c r="M307" s="168">
        <f t="shared" si="11"/>
        <v>3.4376739903614312E-2</v>
      </c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159" t="s">
        <v>19</v>
      </c>
      <c r="AD307" s="159"/>
      <c r="AE307" s="159"/>
      <c r="AF307" s="159">
        <v>10</v>
      </c>
      <c r="AG307" s="159">
        <v>4</v>
      </c>
      <c r="AH307" s="159">
        <v>2</v>
      </c>
      <c r="AI307" s="159">
        <v>1</v>
      </c>
      <c r="AJ307" s="159"/>
      <c r="AK307" s="159">
        <f t="shared" si="10"/>
        <v>17</v>
      </c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1:48" ht="15.75" x14ac:dyDescent="0.3">
      <c r="A308" s="5">
        <v>2022</v>
      </c>
      <c r="B308" s="58"/>
      <c r="C308" s="58"/>
      <c r="D308" s="58"/>
      <c r="E308" s="93">
        <v>8336626554</v>
      </c>
      <c r="F308" s="93">
        <v>210691</v>
      </c>
      <c r="G308" s="5"/>
      <c r="H308" s="5"/>
      <c r="I308" s="5"/>
      <c r="J308" s="170">
        <v>2022</v>
      </c>
      <c r="K308" s="93">
        <v>231147700000</v>
      </c>
      <c r="L308" s="93">
        <v>8336626554</v>
      </c>
      <c r="M308" s="168">
        <f t="shared" si="11"/>
        <v>3.6066231911457476E-2</v>
      </c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159" t="s">
        <v>69</v>
      </c>
      <c r="AD308" s="159"/>
      <c r="AE308" s="159"/>
      <c r="AF308" s="159">
        <v>13</v>
      </c>
      <c r="AG308" s="159">
        <v>3</v>
      </c>
      <c r="AH308" s="159">
        <v>1</v>
      </c>
      <c r="AI308" s="159">
        <v>3</v>
      </c>
      <c r="AJ308" s="159"/>
      <c r="AK308" s="159">
        <f t="shared" si="10"/>
        <v>20</v>
      </c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1:48" ht="15.75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173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159" t="s">
        <v>275</v>
      </c>
      <c r="AD309" s="159"/>
      <c r="AE309" s="159"/>
      <c r="AF309" s="159">
        <v>7</v>
      </c>
      <c r="AG309" s="159">
        <v>3</v>
      </c>
      <c r="AH309" s="159">
        <v>3</v>
      </c>
      <c r="AI309" s="159">
        <v>1</v>
      </c>
      <c r="AJ309" s="159"/>
      <c r="AK309" s="159">
        <f t="shared" si="10"/>
        <v>14</v>
      </c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1:48" ht="19.5" customHeight="1" x14ac:dyDescent="0.3">
      <c r="A310" s="5"/>
      <c r="B310" s="5"/>
      <c r="C310" s="5"/>
      <c r="D310" s="5"/>
      <c r="E310" s="5"/>
      <c r="F310" s="5"/>
      <c r="G310" s="5"/>
      <c r="H310" s="5"/>
      <c r="I310" s="56" t="s">
        <v>465</v>
      </c>
      <c r="J310" s="162" t="s">
        <v>497</v>
      </c>
      <c r="K310" s="162" t="s">
        <v>501</v>
      </c>
      <c r="L310" s="162" t="s">
        <v>502</v>
      </c>
      <c r="M310" s="162" t="s">
        <v>503</v>
      </c>
      <c r="N310" s="162" t="s">
        <v>504</v>
      </c>
      <c r="O310" s="162" t="s">
        <v>505</v>
      </c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159" t="s">
        <v>506</v>
      </c>
      <c r="AD310" s="159"/>
      <c r="AE310" s="159"/>
      <c r="AF310" s="159">
        <v>2</v>
      </c>
      <c r="AG310" s="159">
        <v>1</v>
      </c>
      <c r="AH310" s="159">
        <v>3</v>
      </c>
      <c r="AI310" s="159"/>
      <c r="AJ310" s="159"/>
      <c r="AK310" s="159">
        <f t="shared" si="10"/>
        <v>6</v>
      </c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1:48" ht="15.75" x14ac:dyDescent="0.3">
      <c r="A311" s="5"/>
      <c r="B311" s="5"/>
      <c r="C311" s="5"/>
      <c r="D311" s="5"/>
      <c r="E311" s="5"/>
      <c r="F311" s="5"/>
      <c r="G311" s="5"/>
      <c r="H311" s="5"/>
      <c r="I311" s="167">
        <v>2015</v>
      </c>
      <c r="J311" s="165">
        <v>2045096932</v>
      </c>
      <c r="K311" s="58">
        <f>I311-$I$322</f>
        <v>-3</v>
      </c>
      <c r="L311" s="58">
        <f>K311*J311</f>
        <v>-6135290796</v>
      </c>
      <c r="M311" s="58">
        <f>K311*K311</f>
        <v>9</v>
      </c>
      <c r="N311" s="165">
        <f t="shared" ref="N311:N317" si="12" xml:space="preserve"> $L$324 + ( $L$325*K311)</f>
        <v>1685141779</v>
      </c>
      <c r="O311" s="58">
        <f>(J311/N311)*100</f>
        <v>121.36052630619633</v>
      </c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159" t="s">
        <v>507</v>
      </c>
      <c r="AD311" s="159"/>
      <c r="AE311" s="159"/>
      <c r="AF311" s="159">
        <v>2</v>
      </c>
      <c r="AG311" s="159"/>
      <c r="AH311" s="159">
        <v>0</v>
      </c>
      <c r="AI311" s="159">
        <v>1</v>
      </c>
      <c r="AJ311" s="159">
        <v>1</v>
      </c>
      <c r="AK311" s="159">
        <f t="shared" si="10"/>
        <v>4</v>
      </c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1:48" ht="15.75" x14ac:dyDescent="0.3">
      <c r="A312" s="5"/>
      <c r="B312" s="5"/>
      <c r="C312" s="5"/>
      <c r="D312" s="5"/>
      <c r="E312" s="5"/>
      <c r="F312" s="5"/>
      <c r="G312" s="5"/>
      <c r="H312" s="5"/>
      <c r="I312" s="167">
        <v>2016</v>
      </c>
      <c r="J312" s="165">
        <v>1960264115</v>
      </c>
      <c r="K312" s="58">
        <f t="shared" ref="K312:K320" si="13">I312-$I$322</f>
        <v>-2</v>
      </c>
      <c r="L312" s="58">
        <f t="shared" ref="L312:L317" si="14">K312*J312</f>
        <v>-3920528230</v>
      </c>
      <c r="M312" s="58">
        <f t="shared" ref="M312:M317" si="15">K312*K312</f>
        <v>4</v>
      </c>
      <c r="N312" s="165">
        <f t="shared" si="12"/>
        <v>2525044386.4285712</v>
      </c>
      <c r="O312" s="58">
        <f t="shared" ref="O312:O317" si="16">(J312/N312)*100</f>
        <v>77.632857685032704</v>
      </c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159" t="s">
        <v>41</v>
      </c>
      <c r="AD312" s="159">
        <v>1</v>
      </c>
      <c r="AE312" s="159">
        <v>1</v>
      </c>
      <c r="AF312" s="159">
        <v>9</v>
      </c>
      <c r="AG312" s="159">
        <v>2</v>
      </c>
      <c r="AH312" s="159"/>
      <c r="AI312" s="159"/>
      <c r="AJ312" s="159"/>
      <c r="AK312" s="159">
        <f t="shared" si="10"/>
        <v>13</v>
      </c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1:48" ht="15.75" x14ac:dyDescent="0.3">
      <c r="A313" s="5"/>
      <c r="B313" s="5"/>
      <c r="C313" s="5"/>
      <c r="D313" s="5"/>
      <c r="E313" s="5"/>
      <c r="F313" s="5"/>
      <c r="G313" s="5"/>
      <c r="H313" s="5"/>
      <c r="I313" s="167">
        <v>2017</v>
      </c>
      <c r="J313" s="165">
        <v>3516894803</v>
      </c>
      <c r="K313" s="58">
        <f t="shared" si="13"/>
        <v>-1</v>
      </c>
      <c r="L313" s="58">
        <f t="shared" si="14"/>
        <v>-3516894803</v>
      </c>
      <c r="M313" s="58">
        <f t="shared" si="15"/>
        <v>1</v>
      </c>
      <c r="N313" s="165">
        <f t="shared" si="12"/>
        <v>3364946993.8571424</v>
      </c>
      <c r="O313" s="58">
        <f t="shared" si="16"/>
        <v>104.51560780660868</v>
      </c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159" t="s">
        <v>508</v>
      </c>
      <c r="AD313" s="159"/>
      <c r="AE313" s="159"/>
      <c r="AF313" s="159">
        <v>3</v>
      </c>
      <c r="AG313" s="159">
        <v>1</v>
      </c>
      <c r="AH313" s="159"/>
      <c r="AI313" s="159"/>
      <c r="AJ313" s="159"/>
      <c r="AK313" s="159">
        <f t="shared" si="10"/>
        <v>4</v>
      </c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1:48" ht="15.75" x14ac:dyDescent="0.3">
      <c r="A314" s="5"/>
      <c r="B314" s="5"/>
      <c r="C314" s="5"/>
      <c r="D314" s="5"/>
      <c r="E314" s="5"/>
      <c r="F314" s="5"/>
      <c r="G314" s="5"/>
      <c r="H314" s="5"/>
      <c r="I314" s="170">
        <v>2018</v>
      </c>
      <c r="J314" s="93">
        <v>4155483488</v>
      </c>
      <c r="K314" s="58">
        <f t="shared" si="13"/>
        <v>0</v>
      </c>
      <c r="L314" s="58">
        <f t="shared" si="14"/>
        <v>0</v>
      </c>
      <c r="M314" s="58">
        <f t="shared" si="15"/>
        <v>0</v>
      </c>
      <c r="N314" s="93">
        <f t="shared" si="12"/>
        <v>4204849601.2857141</v>
      </c>
      <c r="O314" s="58">
        <f t="shared" si="16"/>
        <v>98.825971961741047</v>
      </c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159" t="s">
        <v>85</v>
      </c>
      <c r="AD314" s="159"/>
      <c r="AE314" s="159"/>
      <c r="AF314" s="159">
        <v>6</v>
      </c>
      <c r="AG314" s="159">
        <v>1</v>
      </c>
      <c r="AH314" s="159">
        <v>1</v>
      </c>
      <c r="AI314" s="159">
        <v>1</v>
      </c>
      <c r="AJ314" s="159"/>
      <c r="AK314" s="159">
        <f t="shared" si="10"/>
        <v>9</v>
      </c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1:48" ht="15.75" x14ac:dyDescent="0.3">
      <c r="A315" s="5"/>
      <c r="B315" s="5"/>
      <c r="C315" s="5"/>
      <c r="D315" s="5"/>
      <c r="E315" s="5"/>
      <c r="F315" s="5"/>
      <c r="G315" s="5"/>
      <c r="H315" s="5"/>
      <c r="I315" s="170">
        <v>2019</v>
      </c>
      <c r="J315" s="93">
        <v>5109055459</v>
      </c>
      <c r="K315" s="58">
        <f t="shared" si="13"/>
        <v>1</v>
      </c>
      <c r="L315" s="58">
        <f t="shared" si="14"/>
        <v>5109055459</v>
      </c>
      <c r="M315" s="58">
        <f t="shared" si="15"/>
        <v>1</v>
      </c>
      <c r="N315" s="93">
        <f t="shared" si="12"/>
        <v>5044752208.7142859</v>
      </c>
      <c r="O315" s="58">
        <f t="shared" si="16"/>
        <v>101.27465626903611</v>
      </c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159" t="s">
        <v>72</v>
      </c>
      <c r="AD315" s="159">
        <v>1</v>
      </c>
      <c r="AE315" s="159"/>
      <c r="AF315" s="159">
        <v>12</v>
      </c>
      <c r="AG315" s="159">
        <v>2</v>
      </c>
      <c r="AH315" s="159"/>
      <c r="AI315" s="159">
        <v>1</v>
      </c>
      <c r="AJ315" s="159"/>
      <c r="AK315" s="159">
        <f t="shared" si="10"/>
        <v>16</v>
      </c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1:48" ht="15.75" x14ac:dyDescent="0.3">
      <c r="A316" s="5"/>
      <c r="B316" s="5"/>
      <c r="C316" s="5"/>
      <c r="D316" s="5"/>
      <c r="E316" s="5"/>
      <c r="F316" s="5"/>
      <c r="G316" s="5"/>
      <c r="H316" s="5"/>
      <c r="I316" s="170">
        <v>2020</v>
      </c>
      <c r="J316" s="93">
        <v>5960525858</v>
      </c>
      <c r="K316" s="58">
        <f t="shared" si="13"/>
        <v>2</v>
      </c>
      <c r="L316" s="58">
        <f t="shared" si="14"/>
        <v>11921051716</v>
      </c>
      <c r="M316" s="58">
        <f t="shared" si="15"/>
        <v>4</v>
      </c>
      <c r="N316" s="93">
        <f t="shared" si="12"/>
        <v>5884654816.1428566</v>
      </c>
      <c r="O316" s="58">
        <f t="shared" si="16"/>
        <v>101.28930318306884</v>
      </c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159" t="s">
        <v>278</v>
      </c>
      <c r="AD316" s="159"/>
      <c r="AE316" s="159"/>
      <c r="AF316" s="159">
        <v>3</v>
      </c>
      <c r="AG316" s="159">
        <v>1</v>
      </c>
      <c r="AH316" s="159"/>
      <c r="AI316" s="159">
        <v>1</v>
      </c>
      <c r="AJ316" s="159"/>
      <c r="AK316" s="159">
        <f t="shared" si="10"/>
        <v>5</v>
      </c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1:48" ht="15.75" x14ac:dyDescent="0.3">
      <c r="A317" s="5"/>
      <c r="B317" s="5"/>
      <c r="C317" s="5"/>
      <c r="D317" s="5"/>
      <c r="E317" s="5"/>
      <c r="F317" s="5"/>
      <c r="G317" s="5"/>
      <c r="H317" s="5"/>
      <c r="I317" s="170">
        <v>2021</v>
      </c>
      <c r="J317" s="93">
        <v>6686626554</v>
      </c>
      <c r="K317" s="58">
        <f t="shared" si="13"/>
        <v>3</v>
      </c>
      <c r="L317" s="58">
        <f t="shared" si="14"/>
        <v>20059879662</v>
      </c>
      <c r="M317" s="58">
        <f t="shared" si="15"/>
        <v>9</v>
      </c>
      <c r="N317" s="93">
        <f t="shared" si="12"/>
        <v>6724557423.5714283</v>
      </c>
      <c r="O317" s="58">
        <f t="shared" si="16"/>
        <v>99.435935078218378</v>
      </c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159" t="s">
        <v>43</v>
      </c>
      <c r="AD317" s="159">
        <v>5</v>
      </c>
      <c r="AE317" s="159">
        <v>2</v>
      </c>
      <c r="AF317" s="159">
        <v>21</v>
      </c>
      <c r="AG317" s="159">
        <v>4</v>
      </c>
      <c r="AH317" s="159">
        <v>7</v>
      </c>
      <c r="AI317" s="159">
        <v>1</v>
      </c>
      <c r="AJ317" s="159"/>
      <c r="AK317" s="159">
        <f t="shared" si="10"/>
        <v>40</v>
      </c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1:48" ht="15.75" x14ac:dyDescent="0.3">
      <c r="A318" s="5"/>
      <c r="B318" s="5"/>
      <c r="C318" s="5"/>
      <c r="D318" s="5"/>
      <c r="E318" s="5"/>
      <c r="F318" s="5"/>
      <c r="G318" s="5"/>
      <c r="H318" s="5"/>
      <c r="I318" s="170">
        <v>2022</v>
      </c>
      <c r="J318" s="93">
        <f>$L$324+($L$325*K318)</f>
        <v>7564460031</v>
      </c>
      <c r="K318" s="58">
        <f t="shared" si="13"/>
        <v>4</v>
      </c>
      <c r="L318" s="5">
        <f>SUM(L311:L317)</f>
        <v>23517273008</v>
      </c>
      <c r="M318" s="162">
        <f>SUM(M311:M317)</f>
        <v>28</v>
      </c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159" t="s">
        <v>88</v>
      </c>
      <c r="AD318" s="159"/>
      <c r="AE318" s="159"/>
      <c r="AF318" s="159">
        <v>4</v>
      </c>
      <c r="AG318" s="159">
        <v>2</v>
      </c>
      <c r="AH318" s="159"/>
      <c r="AI318" s="159"/>
      <c r="AJ318" s="159"/>
      <c r="AK318" s="159">
        <f t="shared" si="10"/>
        <v>6</v>
      </c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1:48" ht="15.75" x14ac:dyDescent="0.3">
      <c r="A319" s="5"/>
      <c r="B319" s="5"/>
      <c r="C319" s="5"/>
      <c r="D319" s="5"/>
      <c r="E319" s="5"/>
      <c r="F319" s="5"/>
      <c r="G319" s="5"/>
      <c r="H319" s="5"/>
      <c r="I319" s="170">
        <v>2023</v>
      </c>
      <c r="J319" s="93">
        <f t="shared" ref="J319:J320" si="17">$L$324+($L$325*K319)</f>
        <v>8404362638.4285717</v>
      </c>
      <c r="K319" s="58">
        <f t="shared" si="13"/>
        <v>5</v>
      </c>
      <c r="L319" s="5"/>
      <c r="M319" s="17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159" t="s">
        <v>90</v>
      </c>
      <c r="AD319" s="159">
        <v>4</v>
      </c>
      <c r="AE319" s="159">
        <v>5</v>
      </c>
      <c r="AF319" s="159">
        <v>14</v>
      </c>
      <c r="AG319" s="159">
        <v>4</v>
      </c>
      <c r="AH319" s="159">
        <v>1</v>
      </c>
      <c r="AI319" s="159"/>
      <c r="AJ319" s="159"/>
      <c r="AK319" s="159">
        <f t="shared" si="10"/>
        <v>28</v>
      </c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1:48" ht="15.75" x14ac:dyDescent="0.3">
      <c r="A320" s="5"/>
      <c r="B320" s="5"/>
      <c r="C320" s="5"/>
      <c r="D320" s="5"/>
      <c r="E320" s="5"/>
      <c r="F320" s="5"/>
      <c r="G320" s="5"/>
      <c r="H320" s="5"/>
      <c r="I320" s="170">
        <v>2024</v>
      </c>
      <c r="J320" s="93">
        <f t="shared" si="17"/>
        <v>9244265245.8571434</v>
      </c>
      <c r="K320" s="58">
        <f t="shared" si="13"/>
        <v>6</v>
      </c>
      <c r="L320" s="5"/>
      <c r="M320" s="17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159" t="s">
        <v>21</v>
      </c>
      <c r="AD320" s="159">
        <v>1</v>
      </c>
      <c r="AE320" s="159"/>
      <c r="AF320" s="159">
        <v>11</v>
      </c>
      <c r="AG320" s="159">
        <v>2</v>
      </c>
      <c r="AH320" s="159">
        <v>3</v>
      </c>
      <c r="AI320" s="159">
        <v>1</v>
      </c>
      <c r="AJ320" s="159"/>
      <c r="AK320" s="159">
        <f t="shared" si="10"/>
        <v>18</v>
      </c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1:48" ht="15.75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159" t="s">
        <v>365</v>
      </c>
      <c r="AD321" s="159"/>
      <c r="AE321" s="159"/>
      <c r="AF321" s="159">
        <v>3</v>
      </c>
      <c r="AG321" s="159"/>
      <c r="AH321" s="159"/>
      <c r="AI321" s="159">
        <v>2</v>
      </c>
      <c r="AJ321" s="159"/>
      <c r="AK321" s="159">
        <f t="shared" si="10"/>
        <v>5</v>
      </c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1:48" ht="15.75" x14ac:dyDescent="0.3">
      <c r="A322" s="5"/>
      <c r="B322" s="5"/>
      <c r="C322" s="5"/>
      <c r="D322" s="5"/>
      <c r="E322" s="5"/>
      <c r="F322" s="5"/>
      <c r="G322" s="5"/>
      <c r="H322" s="5" t="s">
        <v>509</v>
      </c>
      <c r="I322" s="5">
        <f>AVERAGE(I311:I317)</f>
        <v>2018</v>
      </c>
      <c r="J322" s="5"/>
      <c r="K322" s="5" t="s">
        <v>510</v>
      </c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159" t="s">
        <v>75</v>
      </c>
      <c r="AD322" s="159">
        <v>8</v>
      </c>
      <c r="AE322" s="159">
        <v>2</v>
      </c>
      <c r="AF322" s="159">
        <v>24</v>
      </c>
      <c r="AG322" s="159">
        <v>9</v>
      </c>
      <c r="AH322" s="159">
        <v>7</v>
      </c>
      <c r="AI322" s="159">
        <v>3</v>
      </c>
      <c r="AJ322" s="159"/>
      <c r="AK322" s="159">
        <f t="shared" si="10"/>
        <v>53</v>
      </c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1:48" ht="15.75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159" t="s">
        <v>166</v>
      </c>
      <c r="AD323" s="159"/>
      <c r="AE323" s="159"/>
      <c r="AF323" s="159">
        <v>2</v>
      </c>
      <c r="AG323" s="159">
        <v>1</v>
      </c>
      <c r="AH323" s="159"/>
      <c r="AI323" s="159"/>
      <c r="AJ323" s="159"/>
      <c r="AK323" s="159">
        <f t="shared" si="10"/>
        <v>3</v>
      </c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1:48" ht="15.75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 t="s">
        <v>511</v>
      </c>
      <c r="L324" s="40">
        <f>AVERAGE(J311:J317)</f>
        <v>4204849601.2857141</v>
      </c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159" t="s">
        <v>50</v>
      </c>
      <c r="AD324" s="159">
        <v>4</v>
      </c>
      <c r="AE324" s="159">
        <v>7</v>
      </c>
      <c r="AF324" s="159">
        <v>93</v>
      </c>
      <c r="AG324" s="159">
        <v>21</v>
      </c>
      <c r="AH324" s="159">
        <v>8</v>
      </c>
      <c r="AI324" s="159">
        <v>9</v>
      </c>
      <c r="AJ324" s="159">
        <v>2</v>
      </c>
      <c r="AK324" s="159">
        <f t="shared" si="10"/>
        <v>144</v>
      </c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1:48" ht="15.75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 t="s">
        <v>512</v>
      </c>
      <c r="L325" s="5">
        <f>L318/M318</f>
        <v>839902607.42857146</v>
      </c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159" t="s">
        <v>78</v>
      </c>
      <c r="AD325" s="159"/>
      <c r="AE325" s="159"/>
      <c r="AF325" s="159">
        <v>14</v>
      </c>
      <c r="AG325" s="159">
        <v>2</v>
      </c>
      <c r="AH325" s="159">
        <v>2</v>
      </c>
      <c r="AI325" s="159">
        <v>1</v>
      </c>
      <c r="AJ325" s="159"/>
      <c r="AK325" s="159">
        <f t="shared" si="10"/>
        <v>19</v>
      </c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1:48" ht="15.75" x14ac:dyDescent="0.3">
      <c r="A326" s="5"/>
      <c r="B326" s="209" t="s">
        <v>513</v>
      </c>
      <c r="C326" s="209"/>
      <c r="D326" s="5"/>
      <c r="E326" s="7"/>
      <c r="F326" s="7"/>
      <c r="G326" s="5"/>
      <c r="H326" s="5"/>
      <c r="I326" s="5"/>
      <c r="J326" s="175"/>
      <c r="K326" s="175"/>
      <c r="L326" s="5"/>
      <c r="M326" s="176"/>
      <c r="N326" s="176"/>
      <c r="O326" s="176"/>
      <c r="P326" s="176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177" t="s">
        <v>389</v>
      </c>
      <c r="AD326" s="177">
        <f t="shared" ref="AD326:AJ326" si="18">SUM(AD294:AD325)</f>
        <v>31</v>
      </c>
      <c r="AE326" s="177">
        <f t="shared" si="18"/>
        <v>41</v>
      </c>
      <c r="AF326" s="177">
        <f t="shared" si="18"/>
        <v>376</v>
      </c>
      <c r="AG326" s="177">
        <f t="shared" si="18"/>
        <v>90</v>
      </c>
      <c r="AH326" s="177">
        <f t="shared" si="18"/>
        <v>44</v>
      </c>
      <c r="AI326" s="177">
        <f t="shared" si="18"/>
        <v>44</v>
      </c>
      <c r="AJ326" s="177">
        <f t="shared" si="18"/>
        <v>3</v>
      </c>
      <c r="AK326" s="177">
        <f t="shared" si="10"/>
        <v>629</v>
      </c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1:48" ht="15.75" x14ac:dyDescent="0.3">
      <c r="A327" s="5"/>
      <c r="B327" s="175" t="s">
        <v>514</v>
      </c>
      <c r="C327" s="175" t="s">
        <v>431</v>
      </c>
      <c r="D327" s="5"/>
      <c r="E327" s="176"/>
      <c r="F327" s="176"/>
      <c r="G327" s="5"/>
      <c r="H327" s="5"/>
      <c r="I327" s="5"/>
      <c r="J327" s="3"/>
      <c r="K327" s="152"/>
      <c r="L327" s="5"/>
      <c r="M327" s="175"/>
      <c r="N327" s="175"/>
      <c r="O327" s="175"/>
      <c r="P327" s="17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28" spans="1:48" ht="15.75" x14ac:dyDescent="0.3">
      <c r="A328" s="5"/>
      <c r="B328" s="5" t="s">
        <v>10</v>
      </c>
      <c r="C328" s="40">
        <v>9</v>
      </c>
      <c r="D328" s="5"/>
      <c r="E328" s="7"/>
      <c r="F328" s="156"/>
      <c r="G328" s="5"/>
      <c r="H328" s="5"/>
      <c r="I328" s="5"/>
      <c r="J328" s="3"/>
      <c r="K328" s="152"/>
      <c r="L328" s="5"/>
      <c r="M328" s="5"/>
      <c r="N328" s="40"/>
      <c r="O328" s="40"/>
      <c r="P328" s="40"/>
      <c r="R328" s="5"/>
      <c r="S328" s="175"/>
      <c r="T328" s="175"/>
      <c r="U328" s="175"/>
      <c r="V328" s="17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</row>
    <row r="329" spans="1:48" ht="15.75" x14ac:dyDescent="0.3">
      <c r="A329" s="5"/>
      <c r="B329" s="5" t="s">
        <v>24</v>
      </c>
      <c r="C329" s="40">
        <v>14</v>
      </c>
      <c r="D329" s="5"/>
      <c r="E329" s="7"/>
      <c r="F329" s="156"/>
      <c r="G329" s="5"/>
      <c r="H329" s="5"/>
      <c r="I329" s="5"/>
      <c r="J329" s="5"/>
      <c r="K329" s="40"/>
      <c r="L329" s="5"/>
      <c r="M329" s="5"/>
      <c r="N329" s="40"/>
      <c r="O329" s="40"/>
      <c r="P329" s="40"/>
      <c r="R329" s="5"/>
      <c r="S329" s="5"/>
      <c r="T329" s="40"/>
      <c r="U329" s="40"/>
      <c r="V329" s="40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</row>
    <row r="330" spans="1:48" ht="15.75" x14ac:dyDescent="0.3">
      <c r="A330" s="5"/>
      <c r="B330" s="5" t="s">
        <v>67</v>
      </c>
      <c r="C330" s="40">
        <v>3</v>
      </c>
      <c r="D330" s="5"/>
      <c r="E330" s="7"/>
      <c r="F330" s="156"/>
      <c r="G330" s="5"/>
      <c r="H330" s="5"/>
      <c r="I330" s="5"/>
      <c r="L330" s="5"/>
      <c r="M330" s="5"/>
      <c r="N330" s="40"/>
      <c r="O330" s="40"/>
      <c r="P330" s="40"/>
      <c r="R330" s="5"/>
      <c r="S330" s="5"/>
      <c r="T330" s="40"/>
      <c r="U330" s="40"/>
      <c r="V330" s="40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</row>
    <row r="331" spans="1:48" ht="15.75" x14ac:dyDescent="0.3">
      <c r="A331" s="5"/>
      <c r="B331" s="5" t="s">
        <v>79</v>
      </c>
      <c r="C331" s="40">
        <v>13</v>
      </c>
      <c r="D331" s="5"/>
      <c r="E331" s="7"/>
      <c r="F331" s="156"/>
      <c r="G331" s="5"/>
      <c r="H331" s="5"/>
      <c r="I331" s="5"/>
      <c r="J331" s="5"/>
      <c r="K331" s="5"/>
      <c r="L331" s="5"/>
      <c r="R331" s="5"/>
      <c r="S331" s="5"/>
      <c r="T331" s="40"/>
      <c r="U331" s="40"/>
      <c r="V331" s="40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</row>
    <row r="332" spans="1:48" ht="15.75" x14ac:dyDescent="0.3">
      <c r="A332" s="5"/>
      <c r="B332" s="5" t="s">
        <v>82</v>
      </c>
      <c r="C332" s="40">
        <v>4</v>
      </c>
      <c r="D332" s="5"/>
      <c r="E332" s="7"/>
      <c r="F332" s="156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40"/>
      <c r="U332" s="40"/>
      <c r="V332" s="40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</row>
    <row r="333" spans="1:48" ht="15.75" x14ac:dyDescent="0.3">
      <c r="A333" s="5"/>
      <c r="B333" s="5" t="s">
        <v>389</v>
      </c>
      <c r="C333" s="40">
        <f>SUM(C328:C332)</f>
        <v>43</v>
      </c>
      <c r="D333" s="5"/>
      <c r="E333" s="7"/>
      <c r="F333" s="156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40"/>
      <c r="U333" s="40"/>
      <c r="V333" s="40"/>
      <c r="W333" s="5"/>
      <c r="X333" s="5"/>
      <c r="Y333" s="5"/>
      <c r="Z333" s="5"/>
      <c r="AA333" s="5"/>
      <c r="AB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</row>
    <row r="338" spans="2:16" x14ac:dyDescent="0.25">
      <c r="B338" s="210" t="s">
        <v>515</v>
      </c>
      <c r="C338" s="210"/>
      <c r="D338" s="210"/>
      <c r="E338" s="210"/>
      <c r="F338" s="210"/>
      <c r="G338" s="210"/>
      <c r="H338" s="210"/>
      <c r="I338" s="210"/>
      <c r="J338" s="210"/>
      <c r="K338" s="210"/>
    </row>
    <row r="339" spans="2:16" x14ac:dyDescent="0.25">
      <c r="B339" s="210"/>
      <c r="C339" s="210"/>
      <c r="D339" s="210"/>
      <c r="E339" s="210"/>
      <c r="F339" s="210"/>
      <c r="G339" s="210"/>
      <c r="H339" s="210"/>
      <c r="I339" s="210"/>
      <c r="J339" s="210"/>
      <c r="K339" s="210"/>
    </row>
    <row r="340" spans="2:16" x14ac:dyDescent="0.25">
      <c r="B340" s="178" t="s">
        <v>91</v>
      </c>
      <c r="C340" s="178" t="s">
        <v>516</v>
      </c>
    </row>
    <row r="341" spans="2:16" x14ac:dyDescent="0.25">
      <c r="B341" s="179" t="s">
        <v>10</v>
      </c>
      <c r="C341" s="180">
        <v>407</v>
      </c>
      <c r="D341" s="180">
        <v>2376</v>
      </c>
      <c r="E341" s="178" t="s">
        <v>517</v>
      </c>
      <c r="F341" s="178" t="s">
        <v>516</v>
      </c>
      <c r="N341" s="181" t="s">
        <v>518</v>
      </c>
      <c r="O341" s="181"/>
      <c r="P341" s="181"/>
    </row>
    <row r="342" spans="2:16" x14ac:dyDescent="0.25">
      <c r="B342" s="179" t="s">
        <v>24</v>
      </c>
      <c r="C342" s="180">
        <v>1853</v>
      </c>
      <c r="D342" s="180">
        <v>14894</v>
      </c>
      <c r="E342" s="179" t="s">
        <v>12</v>
      </c>
      <c r="F342" s="180">
        <v>4097</v>
      </c>
      <c r="H342" s="178" t="s">
        <v>8</v>
      </c>
      <c r="I342" s="178" t="s">
        <v>516</v>
      </c>
      <c r="K342" s="178" t="s">
        <v>91</v>
      </c>
      <c r="L342" s="178" t="s">
        <v>516</v>
      </c>
    </row>
    <row r="343" spans="2:16" x14ac:dyDescent="0.25">
      <c r="B343" s="179" t="s">
        <v>67</v>
      </c>
      <c r="C343" s="180">
        <v>1070</v>
      </c>
      <c r="D343" s="180">
        <v>5675</v>
      </c>
      <c r="E343" s="179" t="s">
        <v>17</v>
      </c>
      <c r="F343" s="180">
        <v>120</v>
      </c>
      <c r="H343" s="179" t="s">
        <v>14</v>
      </c>
      <c r="I343" s="180">
        <v>2055</v>
      </c>
      <c r="K343" s="179" t="s">
        <v>10</v>
      </c>
      <c r="L343" s="180">
        <f>C341-D341</f>
        <v>-1969</v>
      </c>
    </row>
    <row r="344" spans="2:16" x14ac:dyDescent="0.25">
      <c r="B344" s="179" t="s">
        <v>79</v>
      </c>
      <c r="C344" s="180">
        <v>21</v>
      </c>
      <c r="D344" s="180">
        <v>2990</v>
      </c>
      <c r="E344" s="179" t="s">
        <v>389</v>
      </c>
      <c r="F344" s="180">
        <f>SUM(F342:F343)</f>
        <v>4217</v>
      </c>
      <c r="H344" s="179" t="s">
        <v>15</v>
      </c>
      <c r="I344" s="180">
        <v>2161</v>
      </c>
      <c r="K344" s="179" t="s">
        <v>24</v>
      </c>
      <c r="L344" s="180">
        <f t="shared" ref="L344:L347" si="19">C342-D342</f>
        <v>-13041</v>
      </c>
      <c r="N344" s="182">
        <v>44682</v>
      </c>
    </row>
    <row r="345" spans="2:16" x14ac:dyDescent="0.25">
      <c r="B345" s="179" t="s">
        <v>82</v>
      </c>
      <c r="C345" s="180">
        <v>866</v>
      </c>
      <c r="D345" s="180">
        <v>5590</v>
      </c>
      <c r="H345" s="179" t="s">
        <v>389</v>
      </c>
      <c r="I345" s="180">
        <f>SUM(I343:I344)</f>
        <v>4216</v>
      </c>
      <c r="K345" s="179" t="s">
        <v>67</v>
      </c>
      <c r="L345" s="180">
        <f t="shared" si="19"/>
        <v>-4605</v>
      </c>
      <c r="M345" s="183" t="s">
        <v>514</v>
      </c>
      <c r="N345" s="183" t="s">
        <v>519</v>
      </c>
      <c r="O345" s="183" t="s">
        <v>520</v>
      </c>
      <c r="P345" s="183" t="s">
        <v>521</v>
      </c>
    </row>
    <row r="346" spans="2:16" x14ac:dyDescent="0.25">
      <c r="B346" s="179" t="s">
        <v>389</v>
      </c>
      <c r="C346" s="180">
        <f>SUM(C341:C345)</f>
        <v>4217</v>
      </c>
      <c r="K346" s="179" t="s">
        <v>79</v>
      </c>
      <c r="L346" s="180">
        <f t="shared" si="19"/>
        <v>-2969</v>
      </c>
      <c r="M346" s="179" t="s">
        <v>10</v>
      </c>
      <c r="N346" s="180">
        <v>17410</v>
      </c>
      <c r="O346" s="180">
        <v>2005</v>
      </c>
      <c r="P346" s="184">
        <f>O346/N346</f>
        <v>0.11516369902354968</v>
      </c>
    </row>
    <row r="347" spans="2:16" x14ac:dyDescent="0.25">
      <c r="K347" s="179" t="s">
        <v>82</v>
      </c>
      <c r="L347" s="180">
        <f t="shared" si="19"/>
        <v>-4724</v>
      </c>
      <c r="M347" s="179" t="s">
        <v>24</v>
      </c>
      <c r="N347" s="180">
        <v>79483</v>
      </c>
      <c r="O347" s="180">
        <v>14316</v>
      </c>
      <c r="P347" s="184">
        <f t="shared" ref="P347:P351" si="20">O347/N347</f>
        <v>0.1801139866386523</v>
      </c>
    </row>
    <row r="348" spans="2:16" x14ac:dyDescent="0.25">
      <c r="K348" s="179" t="s">
        <v>389</v>
      </c>
      <c r="L348" s="180">
        <f>SUM(L343:L347)</f>
        <v>-27308</v>
      </c>
      <c r="M348" s="179" t="s">
        <v>67</v>
      </c>
      <c r="N348" s="180">
        <v>32636</v>
      </c>
      <c r="O348" s="180">
        <v>4143</v>
      </c>
      <c r="P348" s="184">
        <f t="shared" si="20"/>
        <v>0.12694570413040815</v>
      </c>
    </row>
    <row r="349" spans="2:16" x14ac:dyDescent="0.25">
      <c r="M349" s="179" t="s">
        <v>79</v>
      </c>
      <c r="N349" s="180">
        <v>16354</v>
      </c>
      <c r="O349" s="180">
        <v>3839</v>
      </c>
      <c r="P349" s="184">
        <f t="shared" si="20"/>
        <v>0.23474379356732297</v>
      </c>
    </row>
    <row r="350" spans="2:16" x14ac:dyDescent="0.25">
      <c r="M350" s="179" t="s">
        <v>82</v>
      </c>
      <c r="N350" s="180">
        <v>31914</v>
      </c>
      <c r="O350" s="180">
        <v>6022</v>
      </c>
      <c r="P350" s="184">
        <f t="shared" si="20"/>
        <v>0.18869461678260324</v>
      </c>
    </row>
    <row r="351" spans="2:16" x14ac:dyDescent="0.25">
      <c r="M351" s="179" t="s">
        <v>389</v>
      </c>
      <c r="N351" s="180">
        <f>SUM(N346:N350)</f>
        <v>177797</v>
      </c>
      <c r="O351" s="180">
        <v>30325</v>
      </c>
      <c r="P351" s="184">
        <f t="shared" si="20"/>
        <v>0.1705596832342503</v>
      </c>
    </row>
    <row r="352" spans="2:16" x14ac:dyDescent="0.25">
      <c r="M352" s="185"/>
      <c r="N352" s="186"/>
      <c r="O352" s="186"/>
      <c r="P352" s="187"/>
    </row>
    <row r="353" spans="5:16" x14ac:dyDescent="0.25">
      <c r="N353" s="182" t="s">
        <v>522</v>
      </c>
      <c r="O353" s="152"/>
    </row>
    <row r="354" spans="5:16" x14ac:dyDescent="0.25">
      <c r="M354" s="183" t="s">
        <v>523</v>
      </c>
      <c r="N354" s="183" t="s">
        <v>519</v>
      </c>
      <c r="O354" s="183" t="s">
        <v>520</v>
      </c>
      <c r="P354" s="183" t="s">
        <v>521</v>
      </c>
    </row>
    <row r="355" spans="5:16" x14ac:dyDescent="0.25">
      <c r="M355" s="188" t="s">
        <v>413</v>
      </c>
      <c r="N355" s="180">
        <v>12528</v>
      </c>
      <c r="O355" s="180">
        <v>1270</v>
      </c>
      <c r="P355" s="184">
        <f>O355/N355</f>
        <v>0.10137292464878672</v>
      </c>
    </row>
    <row r="356" spans="5:16" x14ac:dyDescent="0.25">
      <c r="M356" s="188" t="s">
        <v>31</v>
      </c>
      <c r="N356" s="180">
        <v>10708</v>
      </c>
      <c r="O356" s="180">
        <v>1165</v>
      </c>
      <c r="P356" s="184">
        <f t="shared" ref="P356:P361" si="21">O356/N356</f>
        <v>0.10879716100112066</v>
      </c>
    </row>
    <row r="357" spans="5:16" x14ac:dyDescent="0.25">
      <c r="M357" s="188" t="s">
        <v>436</v>
      </c>
      <c r="N357" s="180">
        <v>109507</v>
      </c>
      <c r="O357" s="180">
        <v>14751</v>
      </c>
      <c r="P357" s="184">
        <f t="shared" si="21"/>
        <v>0.13470371757056626</v>
      </c>
    </row>
    <row r="358" spans="5:16" x14ac:dyDescent="0.25">
      <c r="M358" s="188" t="s">
        <v>430</v>
      </c>
      <c r="N358" s="180">
        <v>15649</v>
      </c>
      <c r="O358" s="180">
        <v>3749</v>
      </c>
      <c r="P358" s="184">
        <f t="shared" si="21"/>
        <v>0.23956802351587961</v>
      </c>
    </row>
    <row r="359" spans="5:16" x14ac:dyDescent="0.25">
      <c r="M359" s="188" t="s">
        <v>524</v>
      </c>
      <c r="N359" s="180">
        <v>5002</v>
      </c>
      <c r="O359" s="180">
        <v>1064</v>
      </c>
      <c r="P359" s="184">
        <f t="shared" si="21"/>
        <v>0.21271491403438625</v>
      </c>
    </row>
    <row r="360" spans="5:16" x14ac:dyDescent="0.25">
      <c r="M360" s="188" t="s">
        <v>414</v>
      </c>
      <c r="N360" s="180">
        <v>5977</v>
      </c>
      <c r="O360" s="180">
        <v>1643</v>
      </c>
      <c r="P360" s="184">
        <f t="shared" si="21"/>
        <v>0.27488706709051364</v>
      </c>
    </row>
    <row r="361" spans="5:16" x14ac:dyDescent="0.25">
      <c r="M361" s="189" t="s">
        <v>389</v>
      </c>
      <c r="N361" s="180">
        <f>SUM(N355:N360)</f>
        <v>159371</v>
      </c>
      <c r="O361" s="190">
        <v>23642</v>
      </c>
      <c r="P361" s="184">
        <f t="shared" si="21"/>
        <v>0.14834568397010747</v>
      </c>
    </row>
    <row r="364" spans="5:16" ht="21" x14ac:dyDescent="0.35">
      <c r="E364" s="191" t="s">
        <v>100</v>
      </c>
      <c r="F364" s="191" t="s">
        <v>525</v>
      </c>
    </row>
    <row r="365" spans="5:16" x14ac:dyDescent="0.25">
      <c r="E365" s="179">
        <v>2016</v>
      </c>
      <c r="F365" s="180">
        <v>6556</v>
      </c>
    </row>
    <row r="366" spans="5:16" x14ac:dyDescent="0.25">
      <c r="E366" s="179">
        <v>2017</v>
      </c>
      <c r="F366" s="180">
        <v>15479</v>
      </c>
    </row>
    <row r="367" spans="5:16" x14ac:dyDescent="0.25">
      <c r="E367" s="179">
        <v>2018</v>
      </c>
      <c r="F367" s="180">
        <v>22069</v>
      </c>
    </row>
    <row r="368" spans="5:16" x14ac:dyDescent="0.25">
      <c r="E368" s="179">
        <v>2019</v>
      </c>
      <c r="F368" s="180">
        <v>32790</v>
      </c>
    </row>
    <row r="369" spans="1:9" x14ac:dyDescent="0.25">
      <c r="E369" s="179">
        <v>2020</v>
      </c>
      <c r="F369" s="180">
        <v>31211</v>
      </c>
    </row>
    <row r="370" spans="1:9" ht="31.5" customHeight="1" x14ac:dyDescent="0.5">
      <c r="A370" s="210" t="s">
        <v>526</v>
      </c>
      <c r="B370" s="210"/>
      <c r="C370" s="210"/>
      <c r="D370" s="210"/>
    </row>
    <row r="371" spans="1:9" x14ac:dyDescent="0.25">
      <c r="B371" s="182">
        <v>43800</v>
      </c>
    </row>
    <row r="373" spans="1:9" x14ac:dyDescent="0.25">
      <c r="B373" s="203" t="s">
        <v>6</v>
      </c>
      <c r="C373" s="203"/>
      <c r="D373" s="192" t="s">
        <v>527</v>
      </c>
      <c r="F373" s="203" t="s">
        <v>8</v>
      </c>
      <c r="G373" s="203"/>
      <c r="H373" s="203"/>
      <c r="I373" s="192" t="s">
        <v>527</v>
      </c>
    </row>
    <row r="374" spans="1:9" x14ac:dyDescent="0.25">
      <c r="B374" s="203" t="s">
        <v>12</v>
      </c>
      <c r="C374" s="203"/>
      <c r="D374" s="193">
        <v>47150</v>
      </c>
      <c r="F374" s="203" t="s">
        <v>14</v>
      </c>
      <c r="G374" s="203"/>
      <c r="H374" s="203"/>
      <c r="I374" s="193">
        <v>30580</v>
      </c>
    </row>
    <row r="375" spans="1:9" x14ac:dyDescent="0.25">
      <c r="B375" s="203" t="s">
        <v>17</v>
      </c>
      <c r="C375" s="203"/>
      <c r="D375" s="193">
        <v>16905</v>
      </c>
      <c r="F375" s="203" t="s">
        <v>15</v>
      </c>
      <c r="G375" s="203"/>
      <c r="H375" s="203"/>
      <c r="I375" s="193">
        <v>33475</v>
      </c>
    </row>
    <row r="376" spans="1:9" x14ac:dyDescent="0.25">
      <c r="B376" s="204" t="s">
        <v>469</v>
      </c>
      <c r="C376" s="204"/>
      <c r="D376" s="193">
        <v>64055</v>
      </c>
      <c r="F376" s="204" t="s">
        <v>469</v>
      </c>
      <c r="G376" s="204"/>
      <c r="H376" s="204"/>
      <c r="I376" s="193">
        <v>64055</v>
      </c>
    </row>
    <row r="380" spans="1:9" x14ac:dyDescent="0.25">
      <c r="B380" s="203" t="s">
        <v>0</v>
      </c>
      <c r="C380" s="203"/>
      <c r="D380" s="192" t="s">
        <v>527</v>
      </c>
    </row>
    <row r="381" spans="1:9" x14ac:dyDescent="0.25">
      <c r="B381" s="203" t="s">
        <v>83</v>
      </c>
      <c r="C381" s="203"/>
      <c r="D381" s="193">
        <v>1819</v>
      </c>
    </row>
    <row r="382" spans="1:9" x14ac:dyDescent="0.25">
      <c r="B382" s="203" t="s">
        <v>492</v>
      </c>
      <c r="C382" s="203"/>
      <c r="D382" s="193">
        <v>1298</v>
      </c>
    </row>
    <row r="383" spans="1:9" x14ac:dyDescent="0.25">
      <c r="B383" s="203" t="s">
        <v>282</v>
      </c>
      <c r="C383" s="203"/>
      <c r="D383" s="193">
        <v>2345</v>
      </c>
    </row>
    <row r="384" spans="1:9" x14ac:dyDescent="0.25">
      <c r="B384" s="203" t="s">
        <v>119</v>
      </c>
      <c r="C384" s="203"/>
      <c r="D384" s="193">
        <v>886</v>
      </c>
    </row>
    <row r="385" spans="2:4" x14ac:dyDescent="0.25">
      <c r="B385" s="203" t="s">
        <v>25</v>
      </c>
      <c r="C385" s="203"/>
      <c r="D385" s="193">
        <v>7548</v>
      </c>
    </row>
    <row r="386" spans="2:4" x14ac:dyDescent="0.25">
      <c r="B386" s="203" t="s">
        <v>80</v>
      </c>
      <c r="C386" s="203"/>
      <c r="D386" s="193">
        <v>3546</v>
      </c>
    </row>
    <row r="387" spans="2:4" x14ac:dyDescent="0.25">
      <c r="B387" s="203" t="s">
        <v>500</v>
      </c>
      <c r="C387" s="203"/>
      <c r="D387" s="193">
        <v>556</v>
      </c>
    </row>
    <row r="388" spans="2:4" x14ac:dyDescent="0.25">
      <c r="B388" s="203" t="s">
        <v>289</v>
      </c>
      <c r="C388" s="203"/>
      <c r="D388" s="193">
        <v>915</v>
      </c>
    </row>
    <row r="389" spans="2:4" x14ac:dyDescent="0.25">
      <c r="B389" s="203" t="s">
        <v>272</v>
      </c>
      <c r="C389" s="203"/>
      <c r="D389" s="193">
        <v>1144</v>
      </c>
    </row>
    <row r="390" spans="2:4" x14ac:dyDescent="0.25">
      <c r="B390" s="203" t="s">
        <v>197</v>
      </c>
      <c r="C390" s="203"/>
      <c r="D390" s="193">
        <v>250</v>
      </c>
    </row>
    <row r="391" spans="2:4" x14ac:dyDescent="0.25">
      <c r="B391" s="203" t="s">
        <v>131</v>
      </c>
      <c r="C391" s="203"/>
      <c r="D391" s="193">
        <v>1511</v>
      </c>
    </row>
    <row r="392" spans="2:4" x14ac:dyDescent="0.25">
      <c r="B392" s="203" t="s">
        <v>340</v>
      </c>
      <c r="C392" s="203"/>
      <c r="D392" s="193">
        <v>1092</v>
      </c>
    </row>
    <row r="393" spans="2:4" x14ac:dyDescent="0.25">
      <c r="B393" s="203" t="s">
        <v>16</v>
      </c>
      <c r="C393" s="203"/>
      <c r="D393" s="193">
        <v>457</v>
      </c>
    </row>
    <row r="394" spans="2:4" x14ac:dyDescent="0.25">
      <c r="B394" s="203" t="s">
        <v>19</v>
      </c>
      <c r="C394" s="203"/>
      <c r="D394" s="193">
        <v>528</v>
      </c>
    </row>
    <row r="395" spans="2:4" x14ac:dyDescent="0.25">
      <c r="B395" s="203" t="s">
        <v>69</v>
      </c>
      <c r="C395" s="203"/>
      <c r="D395" s="193">
        <v>2317</v>
      </c>
    </row>
    <row r="396" spans="2:4" x14ac:dyDescent="0.25">
      <c r="B396" s="203" t="s">
        <v>275</v>
      </c>
      <c r="C396" s="203"/>
      <c r="D396" s="193">
        <v>1669</v>
      </c>
    </row>
    <row r="397" spans="2:4" x14ac:dyDescent="0.25">
      <c r="B397" s="203" t="s">
        <v>506</v>
      </c>
      <c r="C397" s="203"/>
      <c r="D397" s="193">
        <v>531</v>
      </c>
    </row>
    <row r="398" spans="2:4" x14ac:dyDescent="0.25">
      <c r="B398" s="203" t="s">
        <v>507</v>
      </c>
      <c r="C398" s="203"/>
      <c r="D398" s="193">
        <v>353</v>
      </c>
    </row>
    <row r="399" spans="2:4" x14ac:dyDescent="0.25">
      <c r="B399" s="203" t="s">
        <v>41</v>
      </c>
      <c r="C399" s="203"/>
      <c r="D399" s="193">
        <v>855</v>
      </c>
    </row>
    <row r="400" spans="2:4" x14ac:dyDescent="0.25">
      <c r="B400" s="203" t="s">
        <v>508</v>
      </c>
      <c r="C400" s="203"/>
      <c r="D400" s="193">
        <v>447</v>
      </c>
    </row>
    <row r="401" spans="2:4" x14ac:dyDescent="0.25">
      <c r="B401" s="203" t="s">
        <v>85</v>
      </c>
      <c r="C401" s="203"/>
      <c r="D401" s="193">
        <v>1012</v>
      </c>
    </row>
    <row r="402" spans="2:4" x14ac:dyDescent="0.25">
      <c r="B402" s="203" t="s">
        <v>72</v>
      </c>
      <c r="C402" s="203"/>
      <c r="D402" s="193">
        <v>1069</v>
      </c>
    </row>
    <row r="403" spans="2:4" x14ac:dyDescent="0.25">
      <c r="B403" s="203" t="s">
        <v>278</v>
      </c>
      <c r="C403" s="203"/>
      <c r="D403" s="193">
        <v>898</v>
      </c>
    </row>
    <row r="404" spans="2:4" x14ac:dyDescent="0.25">
      <c r="B404" s="203" t="s">
        <v>43</v>
      </c>
      <c r="C404" s="203"/>
      <c r="D404" s="193">
        <v>2266</v>
      </c>
    </row>
    <row r="405" spans="2:4" x14ac:dyDescent="0.25">
      <c r="B405" s="203" t="s">
        <v>88</v>
      </c>
      <c r="C405" s="203"/>
      <c r="D405" s="193">
        <v>951</v>
      </c>
    </row>
    <row r="406" spans="2:4" x14ac:dyDescent="0.25">
      <c r="B406" s="203" t="s">
        <v>90</v>
      </c>
      <c r="C406" s="203"/>
      <c r="D406" s="193">
        <v>4203</v>
      </c>
    </row>
    <row r="407" spans="2:4" x14ac:dyDescent="0.25">
      <c r="B407" s="203" t="s">
        <v>21</v>
      </c>
      <c r="C407" s="203"/>
      <c r="D407" s="193">
        <v>1236</v>
      </c>
    </row>
    <row r="408" spans="2:4" x14ac:dyDescent="0.25">
      <c r="B408" s="203" t="s">
        <v>365</v>
      </c>
      <c r="C408" s="203"/>
      <c r="D408" s="193">
        <v>394</v>
      </c>
    </row>
    <row r="409" spans="2:4" x14ac:dyDescent="0.25">
      <c r="B409" s="203" t="s">
        <v>75</v>
      </c>
      <c r="C409" s="203"/>
      <c r="D409" s="193">
        <v>4041</v>
      </c>
    </row>
    <row r="410" spans="2:4" x14ac:dyDescent="0.25">
      <c r="B410" s="203" t="s">
        <v>166</v>
      </c>
      <c r="C410" s="203"/>
      <c r="D410" s="193">
        <v>422</v>
      </c>
    </row>
    <row r="411" spans="2:4" x14ac:dyDescent="0.25">
      <c r="B411" s="203" t="s">
        <v>50</v>
      </c>
      <c r="C411" s="203"/>
      <c r="D411" s="193">
        <v>16211</v>
      </c>
    </row>
    <row r="412" spans="2:4" x14ac:dyDescent="0.25">
      <c r="B412" s="203" t="s">
        <v>78</v>
      </c>
      <c r="C412" s="203"/>
      <c r="D412" s="193">
        <v>1285</v>
      </c>
    </row>
    <row r="413" spans="2:4" x14ac:dyDescent="0.25">
      <c r="B413" s="204" t="s">
        <v>469</v>
      </c>
      <c r="C413" s="204"/>
      <c r="D413" s="193">
        <v>64055</v>
      </c>
    </row>
    <row r="418" spans="2:4" ht="33.75" x14ac:dyDescent="0.5">
      <c r="B418" s="194" t="s">
        <v>528</v>
      </c>
    </row>
    <row r="422" spans="2:4" ht="18" x14ac:dyDescent="0.25">
      <c r="B422" s="202" t="s">
        <v>529</v>
      </c>
      <c r="C422" s="202"/>
      <c r="D422" s="195" t="s">
        <v>530</v>
      </c>
    </row>
    <row r="423" spans="2:4" ht="18" x14ac:dyDescent="0.25">
      <c r="B423" s="202" t="s">
        <v>531</v>
      </c>
      <c r="C423" s="202"/>
      <c r="D423" s="196">
        <v>9.0833773593967417E-3</v>
      </c>
    </row>
    <row r="424" spans="2:4" ht="18" x14ac:dyDescent="0.25">
      <c r="B424" s="202" t="s">
        <v>532</v>
      </c>
      <c r="C424" s="202"/>
      <c r="D424" s="196">
        <v>7.246289803563696E-3</v>
      </c>
    </row>
    <row r="425" spans="2:4" ht="18" x14ac:dyDescent="0.25">
      <c r="B425" s="202" t="s">
        <v>533</v>
      </c>
      <c r="C425" s="202"/>
      <c r="D425" s="196">
        <v>9.8758465011286496E-3</v>
      </c>
    </row>
    <row r="426" spans="2:4" ht="18" x14ac:dyDescent="0.25">
      <c r="B426" s="202" t="s">
        <v>534</v>
      </c>
      <c r="C426" s="202"/>
      <c r="D426" s="196">
        <v>1.5483166034292282E-2</v>
      </c>
    </row>
    <row r="427" spans="2:4" ht="18" x14ac:dyDescent="0.25">
      <c r="B427" s="202" t="s">
        <v>535</v>
      </c>
      <c r="C427" s="202"/>
      <c r="D427" s="196">
        <v>6.1908649920753046E-2</v>
      </c>
    </row>
    <row r="428" spans="2:4" ht="18" x14ac:dyDescent="0.25">
      <c r="B428" s="202" t="s">
        <v>536</v>
      </c>
      <c r="C428" s="202"/>
      <c r="D428" s="196">
        <v>2.2675423850919731E-2</v>
      </c>
    </row>
    <row r="429" spans="2:4" ht="18" x14ac:dyDescent="0.25">
      <c r="B429" s="202" t="s">
        <v>537</v>
      </c>
      <c r="C429" s="202"/>
      <c r="D429" s="196">
        <v>2.1672830315546615E-3</v>
      </c>
    </row>
    <row r="430" spans="2:4" ht="18" x14ac:dyDescent="0.25">
      <c r="B430" s="202" t="s">
        <v>538</v>
      </c>
      <c r="C430" s="202"/>
      <c r="D430" s="196">
        <v>1.492483550261753E-2</v>
      </c>
    </row>
    <row r="431" spans="2:4" ht="18" x14ac:dyDescent="0.25">
      <c r="B431" s="202" t="s">
        <v>539</v>
      </c>
      <c r="C431" s="202"/>
      <c r="D431" s="196">
        <v>1.0320109504826839E-2</v>
      </c>
    </row>
    <row r="432" spans="2:4" ht="18" x14ac:dyDescent="0.25">
      <c r="B432" s="202" t="s">
        <v>540</v>
      </c>
      <c r="C432" s="202"/>
      <c r="D432" s="196">
        <v>4.5050669996637982E-2</v>
      </c>
    </row>
    <row r="433" spans="2:4" ht="18" x14ac:dyDescent="0.25">
      <c r="B433" s="202" t="s">
        <v>541</v>
      </c>
      <c r="C433" s="202"/>
      <c r="D433" s="196">
        <v>2.899116276835885E-2</v>
      </c>
    </row>
    <row r="434" spans="2:4" ht="18" x14ac:dyDescent="0.25">
      <c r="B434" s="202" t="s">
        <v>542</v>
      </c>
      <c r="C434" s="202"/>
      <c r="D434" s="196">
        <v>1.5134959896258564E-2</v>
      </c>
    </row>
    <row r="435" spans="2:4" ht="18" x14ac:dyDescent="0.25">
      <c r="B435" s="202" t="s">
        <v>543</v>
      </c>
      <c r="C435" s="202"/>
      <c r="D435" s="196">
        <v>0.14801162288074537</v>
      </c>
    </row>
    <row r="436" spans="2:4" ht="18" x14ac:dyDescent="0.25">
      <c r="B436" s="202" t="s">
        <v>544</v>
      </c>
      <c r="C436" s="202"/>
      <c r="D436" s="196">
        <v>5.8072378848278171E-2</v>
      </c>
    </row>
    <row r="437" spans="2:4" ht="18" x14ac:dyDescent="0.25">
      <c r="B437" s="202" t="s">
        <v>545</v>
      </c>
      <c r="C437" s="202"/>
      <c r="D437" s="196">
        <v>5.6253301954757116E-3</v>
      </c>
    </row>
    <row r="438" spans="2:4" ht="18" x14ac:dyDescent="0.25">
      <c r="B438" s="202" t="s">
        <v>546</v>
      </c>
      <c r="C438" s="202"/>
      <c r="D438" s="196">
        <v>5.5893088708515318E-3</v>
      </c>
    </row>
    <row r="439" spans="2:4" ht="18" x14ac:dyDescent="0.25">
      <c r="B439" s="202" t="s">
        <v>547</v>
      </c>
      <c r="C439" s="202"/>
      <c r="D439" s="196">
        <v>5.5833053167474893E-4</v>
      </c>
    </row>
    <row r="440" spans="2:4" ht="18" x14ac:dyDescent="0.25">
      <c r="B440" s="202" t="s">
        <v>548</v>
      </c>
      <c r="C440" s="202"/>
      <c r="D440" s="196">
        <v>4.0175784064165956E-2</v>
      </c>
    </row>
    <row r="441" spans="2:4" ht="18" x14ac:dyDescent="0.25">
      <c r="B441" s="202" t="s">
        <v>549</v>
      </c>
      <c r="C441" s="202"/>
      <c r="D441" s="196">
        <v>2.2573363431151218E-3</v>
      </c>
    </row>
    <row r="442" spans="2:4" ht="18" x14ac:dyDescent="0.25">
      <c r="B442" s="202" t="s">
        <v>550</v>
      </c>
      <c r="C442" s="202"/>
      <c r="D442" s="196">
        <v>4.8082464819172929E-2</v>
      </c>
    </row>
    <row r="443" spans="2:4" ht="18" x14ac:dyDescent="0.25">
      <c r="B443" s="202" t="s">
        <v>551</v>
      </c>
      <c r="C443" s="202"/>
      <c r="D443" s="196">
        <v>3.1818836751356549E-4</v>
      </c>
    </row>
    <row r="444" spans="2:4" ht="18" x14ac:dyDescent="0.25">
      <c r="B444" s="202" t="s">
        <v>552</v>
      </c>
      <c r="C444" s="202"/>
      <c r="D444" s="196">
        <v>2.0952403823063172E-3</v>
      </c>
    </row>
    <row r="445" spans="2:4" ht="18" x14ac:dyDescent="0.25">
      <c r="B445" s="202" t="s">
        <v>553</v>
      </c>
      <c r="C445" s="202"/>
      <c r="D445" s="196">
        <v>0.44635224052639161</v>
      </c>
    </row>
    <row r="446" spans="2:4" ht="18" x14ac:dyDescent="0.25">
      <c r="B446" s="201" t="s">
        <v>469</v>
      </c>
      <c r="C446" s="201"/>
      <c r="D446" s="196">
        <v>0.99999999999999956</v>
      </c>
    </row>
    <row r="449" spans="1:2" x14ac:dyDescent="0.25">
      <c r="B449" t="s">
        <v>554</v>
      </c>
    </row>
    <row r="451" spans="1:2" x14ac:dyDescent="0.25">
      <c r="A451" s="197" t="s">
        <v>465</v>
      </c>
      <c r="B451" s="197" t="s">
        <v>431</v>
      </c>
    </row>
    <row r="452" spans="1:2" x14ac:dyDescent="0.25">
      <c r="A452" s="179">
        <v>2016</v>
      </c>
      <c r="B452" s="179">
        <v>15</v>
      </c>
    </row>
    <row r="453" spans="1:2" x14ac:dyDescent="0.25">
      <c r="A453" s="179">
        <v>2017</v>
      </c>
      <c r="B453" s="179">
        <v>660</v>
      </c>
    </row>
    <row r="454" spans="1:2" x14ac:dyDescent="0.25">
      <c r="A454" s="179">
        <v>2018</v>
      </c>
      <c r="B454" s="179">
        <v>988</v>
      </c>
    </row>
    <row r="455" spans="1:2" x14ac:dyDescent="0.25">
      <c r="A455" s="179">
        <v>2019</v>
      </c>
      <c r="B455" s="180">
        <v>1144</v>
      </c>
    </row>
    <row r="456" spans="1:2" x14ac:dyDescent="0.25">
      <c r="A456" s="179">
        <v>2020</v>
      </c>
      <c r="B456" s="179">
        <v>476</v>
      </c>
    </row>
    <row r="457" spans="1:2" x14ac:dyDescent="0.25">
      <c r="A457" s="179">
        <v>2021</v>
      </c>
      <c r="B457" s="179">
        <v>386</v>
      </c>
    </row>
    <row r="458" spans="1:2" x14ac:dyDescent="0.25">
      <c r="A458" s="198" t="s">
        <v>555</v>
      </c>
      <c r="B458" s="199">
        <f>B452+B453+B454+B455+B456+B457</f>
        <v>3669</v>
      </c>
    </row>
    <row r="467" spans="1:3" x14ac:dyDescent="0.25">
      <c r="A467" s="200" t="s">
        <v>465</v>
      </c>
      <c r="B467" s="200" t="s">
        <v>556</v>
      </c>
      <c r="C467" s="200" t="s">
        <v>557</v>
      </c>
    </row>
    <row r="468" spans="1:3" x14ac:dyDescent="0.25">
      <c r="A468" s="179">
        <v>2016</v>
      </c>
      <c r="B468" s="179"/>
      <c r="C468" s="180">
        <v>51000</v>
      </c>
    </row>
    <row r="469" spans="1:3" x14ac:dyDescent="0.25">
      <c r="A469" s="179">
        <v>2017</v>
      </c>
      <c r="B469" s="180">
        <v>327703</v>
      </c>
      <c r="C469" s="180">
        <v>10158</v>
      </c>
    </row>
    <row r="470" spans="1:3" x14ac:dyDescent="0.25">
      <c r="A470" s="179">
        <v>2018</v>
      </c>
      <c r="B470" s="180">
        <v>1210343</v>
      </c>
      <c r="C470" s="180">
        <v>17938</v>
      </c>
    </row>
    <row r="471" spans="1:3" x14ac:dyDescent="0.25">
      <c r="A471" s="179">
        <v>2019</v>
      </c>
      <c r="B471" s="180">
        <v>1708667</v>
      </c>
      <c r="C471" s="180">
        <v>31055</v>
      </c>
    </row>
    <row r="472" spans="1:3" x14ac:dyDescent="0.25">
      <c r="A472" s="179">
        <v>2020</v>
      </c>
      <c r="B472" s="180">
        <v>566590</v>
      </c>
      <c r="C472" s="180">
        <v>12775</v>
      </c>
    </row>
    <row r="473" spans="1:3" x14ac:dyDescent="0.25">
      <c r="A473" s="179">
        <v>2021</v>
      </c>
      <c r="B473" s="179"/>
      <c r="C473" s="179"/>
    </row>
    <row r="474" spans="1:3" x14ac:dyDescent="0.25">
      <c r="A474" s="179" t="s">
        <v>555</v>
      </c>
      <c r="B474" s="180">
        <f>B469+B470+B471+B472+B473</f>
        <v>3813303</v>
      </c>
      <c r="C474" s="180">
        <f>C468+C469+C470+C471+C472</f>
        <v>122926</v>
      </c>
    </row>
  </sheetData>
  <mergeCells count="104">
    <mergeCell ref="M1:N1"/>
    <mergeCell ref="B2:E2"/>
    <mergeCell ref="B75:C75"/>
    <mergeCell ref="G4:G5"/>
    <mergeCell ref="G6:G7"/>
    <mergeCell ref="L6:L7"/>
    <mergeCell ref="B58:E58"/>
    <mergeCell ref="P62:Q62"/>
    <mergeCell ref="P86:Q86"/>
    <mergeCell ref="B89:E89"/>
    <mergeCell ref="B110:C110"/>
    <mergeCell ref="P111:Q111"/>
    <mergeCell ref="G8:G9"/>
    <mergeCell ref="L8:L9"/>
    <mergeCell ref="G10:G11"/>
    <mergeCell ref="G12:G13"/>
    <mergeCell ref="L12:L13"/>
    <mergeCell ref="G14:G15"/>
    <mergeCell ref="L14:L15"/>
    <mergeCell ref="O146:P146"/>
    <mergeCell ref="O147:P147"/>
    <mergeCell ref="O148:P148"/>
    <mergeCell ref="O149:P149"/>
    <mergeCell ref="N207:P207"/>
    <mergeCell ref="AC291:AK291"/>
    <mergeCell ref="B126:C126"/>
    <mergeCell ref="B130:C130"/>
    <mergeCell ref="F143:H143"/>
    <mergeCell ref="O143:P143"/>
    <mergeCell ref="O144:P144"/>
    <mergeCell ref="O145:P145"/>
    <mergeCell ref="B373:C373"/>
    <mergeCell ref="F373:H373"/>
    <mergeCell ref="B374:C374"/>
    <mergeCell ref="F374:H374"/>
    <mergeCell ref="B375:C375"/>
    <mergeCell ref="F375:H375"/>
    <mergeCell ref="AC292:AK292"/>
    <mergeCell ref="B299:F299"/>
    <mergeCell ref="J299:M299"/>
    <mergeCell ref="B326:C326"/>
    <mergeCell ref="B338:K339"/>
    <mergeCell ref="A370:D370"/>
    <mergeCell ref="B384:C384"/>
    <mergeCell ref="B385:C385"/>
    <mergeCell ref="B386:C386"/>
    <mergeCell ref="B387:C387"/>
    <mergeCell ref="B388:C388"/>
    <mergeCell ref="B389:C389"/>
    <mergeCell ref="B376:C376"/>
    <mergeCell ref="F376:H376"/>
    <mergeCell ref="B380:C380"/>
    <mergeCell ref="B381:C381"/>
    <mergeCell ref="B382:C382"/>
    <mergeCell ref="B383:C383"/>
    <mergeCell ref="B396:C396"/>
    <mergeCell ref="B397:C397"/>
    <mergeCell ref="B398:C398"/>
    <mergeCell ref="B399:C399"/>
    <mergeCell ref="B400:C400"/>
    <mergeCell ref="B401:C401"/>
    <mergeCell ref="B390:C390"/>
    <mergeCell ref="B391:C391"/>
    <mergeCell ref="B392:C392"/>
    <mergeCell ref="B393:C393"/>
    <mergeCell ref="B394:C394"/>
    <mergeCell ref="B395:C395"/>
    <mergeCell ref="B408:C408"/>
    <mergeCell ref="B409:C409"/>
    <mergeCell ref="B410:C410"/>
    <mergeCell ref="B411:C411"/>
    <mergeCell ref="B412:C412"/>
    <mergeCell ref="B413:C413"/>
    <mergeCell ref="B402:C402"/>
    <mergeCell ref="B403:C403"/>
    <mergeCell ref="B404:C404"/>
    <mergeCell ref="B405:C405"/>
    <mergeCell ref="B406:C406"/>
    <mergeCell ref="B407:C407"/>
    <mergeCell ref="B428:C428"/>
    <mergeCell ref="B429:C429"/>
    <mergeCell ref="B430:C430"/>
    <mergeCell ref="B431:C431"/>
    <mergeCell ref="B432:C432"/>
    <mergeCell ref="B433:C433"/>
    <mergeCell ref="B422:C422"/>
    <mergeCell ref="B423:C423"/>
    <mergeCell ref="B424:C424"/>
    <mergeCell ref="B425:C425"/>
    <mergeCell ref="B426:C426"/>
    <mergeCell ref="B427:C427"/>
    <mergeCell ref="B446:C446"/>
    <mergeCell ref="B440:C440"/>
    <mergeCell ref="B441:C441"/>
    <mergeCell ref="B442:C442"/>
    <mergeCell ref="B443:C443"/>
    <mergeCell ref="B444:C444"/>
    <mergeCell ref="B445:C445"/>
    <mergeCell ref="B434:C434"/>
    <mergeCell ref="B435:C435"/>
    <mergeCell ref="B436:C436"/>
    <mergeCell ref="B437:C437"/>
    <mergeCell ref="B438:C438"/>
    <mergeCell ref="B439:C43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Salieron a MINERD 2022</vt:lpstr>
      <vt:lpstr>NN Por Nacionalidad</vt:lpstr>
      <vt:lpstr>Evaluaciones de Salud</vt:lpstr>
      <vt:lpstr>Datos Est_mayo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cp:lastPrinted>2022-02-02T15:56:29Z</cp:lastPrinted>
  <dcterms:created xsi:type="dcterms:W3CDTF">2019-07-05T23:03:48Z</dcterms:created>
  <dcterms:modified xsi:type="dcterms:W3CDTF">2022-06-09T13:42:44Z</dcterms:modified>
</cp:coreProperties>
</file>