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ison.sanchez\Desktop\Informes y Estadísticas INAIPI\INAIPI\Datos Estadísticos al mes de junio 2022\"/>
    </mc:Choice>
  </mc:AlternateContent>
  <bookViews>
    <workbookView xWindow="-120" yWindow="-120" windowWidth="24240" windowHeight="13140" firstSheet="1" activeTab="1"/>
  </bookViews>
  <sheets>
    <sheet name="Salieron a MINERD 2022" sheetId="1" r:id="rId1"/>
    <sheet name="NN Por Nacionalidad" sheetId="2" r:id="rId2"/>
    <sheet name="Evaluaciones de Salud" sheetId="3" r:id="rId3"/>
    <sheet name="Datos Est_junio 2022 (2)" sheetId="5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8" i="5" l="1"/>
  <c r="B478" i="5"/>
  <c r="B462" i="5"/>
  <c r="N365" i="5"/>
  <c r="P365" i="5" s="1"/>
  <c r="P364" i="5"/>
  <c r="P363" i="5"/>
  <c r="P362" i="5"/>
  <c r="P361" i="5"/>
  <c r="P360" i="5"/>
  <c r="P359" i="5"/>
  <c r="N355" i="5"/>
  <c r="P355" i="5" s="1"/>
  <c r="P354" i="5"/>
  <c r="P353" i="5"/>
  <c r="P352" i="5"/>
  <c r="P351" i="5"/>
  <c r="L351" i="5"/>
  <c r="P350" i="5"/>
  <c r="L350" i="5"/>
  <c r="C350" i="5"/>
  <c r="L349" i="5"/>
  <c r="I349" i="5"/>
  <c r="L348" i="5"/>
  <c r="F348" i="5"/>
  <c r="L347" i="5"/>
  <c r="C337" i="5"/>
  <c r="AJ328" i="5"/>
  <c r="AI328" i="5"/>
  <c r="AH328" i="5"/>
  <c r="AG328" i="5"/>
  <c r="AF328" i="5"/>
  <c r="AE328" i="5"/>
  <c r="AD328" i="5"/>
  <c r="L328" i="5"/>
  <c r="AK327" i="5"/>
  <c r="AK326" i="5"/>
  <c r="I326" i="5"/>
  <c r="K323" i="5" s="1"/>
  <c r="AK325" i="5"/>
  <c r="AK324" i="5"/>
  <c r="AK323" i="5"/>
  <c r="AK322" i="5"/>
  <c r="AK321" i="5"/>
  <c r="AK320" i="5"/>
  <c r="AK319" i="5"/>
  <c r="AK318" i="5"/>
  <c r="AK317" i="5"/>
  <c r="AK316" i="5"/>
  <c r="AK315" i="5"/>
  <c r="AK314" i="5"/>
  <c r="AK313" i="5"/>
  <c r="AK312" i="5"/>
  <c r="M312" i="5"/>
  <c r="AK311" i="5"/>
  <c r="M311" i="5"/>
  <c r="AK310" i="5"/>
  <c r="K310" i="5"/>
  <c r="M310" i="5" s="1"/>
  <c r="AK309" i="5"/>
  <c r="M309" i="5"/>
  <c r="AK308" i="5"/>
  <c r="M308" i="5"/>
  <c r="D308" i="5"/>
  <c r="AK307" i="5"/>
  <c r="M307" i="5"/>
  <c r="D307" i="5"/>
  <c r="AK306" i="5"/>
  <c r="M306" i="5"/>
  <c r="D306" i="5"/>
  <c r="AK305" i="5"/>
  <c r="M305" i="5"/>
  <c r="D305" i="5"/>
  <c r="AK304" i="5"/>
  <c r="AK303" i="5"/>
  <c r="AK302" i="5"/>
  <c r="AK301" i="5"/>
  <c r="AK300" i="5"/>
  <c r="I300" i="5"/>
  <c r="E300" i="5"/>
  <c r="AK299" i="5"/>
  <c r="I299" i="5"/>
  <c r="E299" i="5"/>
  <c r="AK298" i="5"/>
  <c r="I298" i="5"/>
  <c r="E298" i="5"/>
  <c r="AK297" i="5"/>
  <c r="I297" i="5"/>
  <c r="E297" i="5"/>
  <c r="AK296" i="5"/>
  <c r="I296" i="5"/>
  <c r="E296" i="5"/>
  <c r="I295" i="5"/>
  <c r="E295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P217" i="5"/>
  <c r="E217" i="5"/>
  <c r="P216" i="5"/>
  <c r="E216" i="5"/>
  <c r="P215" i="5"/>
  <c r="E215" i="5"/>
  <c r="P214" i="5"/>
  <c r="E214" i="5"/>
  <c r="P213" i="5"/>
  <c r="E213" i="5"/>
  <c r="P212" i="5"/>
  <c r="E212" i="5"/>
  <c r="E211" i="5"/>
  <c r="G185" i="5"/>
  <c r="G184" i="5"/>
  <c r="G183" i="5"/>
  <c r="G182" i="5"/>
  <c r="G181" i="5"/>
  <c r="G180" i="5"/>
  <c r="G179" i="5"/>
  <c r="E171" i="5"/>
  <c r="E140" i="5"/>
  <c r="C140" i="5"/>
  <c r="C180" i="5" s="1"/>
  <c r="C130" i="5"/>
  <c r="C129" i="5"/>
  <c r="Q118" i="5"/>
  <c r="I111" i="5"/>
  <c r="H111" i="5"/>
  <c r="Q120" i="5" s="1"/>
  <c r="G111" i="5"/>
  <c r="Q116" i="5" s="1"/>
  <c r="F111" i="5"/>
  <c r="E111" i="5"/>
  <c r="Q119" i="5" s="1"/>
  <c r="D111" i="5"/>
  <c r="Q115" i="5" s="1"/>
  <c r="C111" i="5"/>
  <c r="I110" i="5"/>
  <c r="H110" i="5"/>
  <c r="Q95" i="5" s="1"/>
  <c r="G110" i="5"/>
  <c r="E110" i="5"/>
  <c r="Q94" i="5" s="1"/>
  <c r="F109" i="5"/>
  <c r="D109" i="5"/>
  <c r="C109" i="5"/>
  <c r="D107" i="5"/>
  <c r="C107" i="5"/>
  <c r="F105" i="5"/>
  <c r="D105" i="5"/>
  <c r="F95" i="5" s="1"/>
  <c r="Q68" i="5" s="1"/>
  <c r="C105" i="5"/>
  <c r="F103" i="5"/>
  <c r="F110" i="5" s="1"/>
  <c r="Q93" i="5" s="1"/>
  <c r="D103" i="5"/>
  <c r="C103" i="5"/>
  <c r="F94" i="5" s="1"/>
  <c r="Q67" i="5" s="1"/>
  <c r="F101" i="5"/>
  <c r="D101" i="5"/>
  <c r="D110" i="5" s="1"/>
  <c r="Q90" i="5" s="1"/>
  <c r="C101" i="5"/>
  <c r="F97" i="5"/>
  <c r="Q70" i="5" s="1"/>
  <c r="D97" i="5"/>
  <c r="C97" i="5"/>
  <c r="F96" i="5"/>
  <c r="D96" i="5"/>
  <c r="C96" i="5"/>
  <c r="D95" i="5"/>
  <c r="C95" i="5"/>
  <c r="D94" i="5"/>
  <c r="C94" i="5"/>
  <c r="F93" i="5"/>
  <c r="D93" i="5"/>
  <c r="C93" i="5"/>
  <c r="Q91" i="5"/>
  <c r="G71" i="5"/>
  <c r="F71" i="5"/>
  <c r="E71" i="5"/>
  <c r="D71" i="5"/>
  <c r="C71" i="5"/>
  <c r="G70" i="5"/>
  <c r="F70" i="5"/>
  <c r="E70" i="5"/>
  <c r="D70" i="5"/>
  <c r="C70" i="5"/>
  <c r="Q69" i="5"/>
  <c r="G69" i="5"/>
  <c r="F69" i="5"/>
  <c r="E69" i="5"/>
  <c r="D69" i="5"/>
  <c r="C69" i="5"/>
  <c r="G68" i="5"/>
  <c r="F68" i="5"/>
  <c r="E68" i="5"/>
  <c r="D68" i="5"/>
  <c r="C68" i="5"/>
  <c r="C72" i="5" s="1"/>
  <c r="G67" i="5"/>
  <c r="F67" i="5"/>
  <c r="E67" i="5"/>
  <c r="D67" i="5"/>
  <c r="C67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F72" i="5" l="1"/>
  <c r="D98" i="5"/>
  <c r="C110" i="5"/>
  <c r="D72" i="5"/>
  <c r="G72" i="5"/>
  <c r="F98" i="5"/>
  <c r="L352" i="5"/>
  <c r="E72" i="5"/>
  <c r="F284" i="5"/>
  <c r="AK328" i="5"/>
  <c r="E62" i="5"/>
  <c r="C62" i="5"/>
  <c r="C181" i="5"/>
  <c r="C85" i="5"/>
  <c r="C186" i="5"/>
  <c r="C182" i="5"/>
  <c r="Q92" i="5"/>
  <c r="Q96" i="5" s="1"/>
  <c r="C98" i="5"/>
  <c r="E97" i="5" s="1"/>
  <c r="K316" i="5"/>
  <c r="K318" i="5"/>
  <c r="K320" i="5"/>
  <c r="Q66" i="5"/>
  <c r="Q71" i="5" s="1"/>
  <c r="Q117" i="5"/>
  <c r="Q121" i="5" s="1"/>
  <c r="K322" i="5"/>
  <c r="K324" i="5"/>
  <c r="K315" i="5"/>
  <c r="K317" i="5"/>
  <c r="K319" i="5"/>
  <c r="K321" i="5"/>
  <c r="C55" i="3"/>
  <c r="R119" i="5" l="1"/>
  <c r="R116" i="5"/>
  <c r="E93" i="5"/>
  <c r="L321" i="5"/>
  <c r="M321" i="5"/>
  <c r="L319" i="5"/>
  <c r="M319" i="5"/>
  <c r="F62" i="5"/>
  <c r="M317" i="5"/>
  <c r="L317" i="5"/>
  <c r="R117" i="5"/>
  <c r="M320" i="5"/>
  <c r="L320" i="5"/>
  <c r="E98" i="5"/>
  <c r="E95" i="5"/>
  <c r="E94" i="5"/>
  <c r="R115" i="5"/>
  <c r="R118" i="5"/>
  <c r="C84" i="5"/>
  <c r="R10" i="5" s="1"/>
  <c r="C80" i="5"/>
  <c r="R6" i="5" s="1"/>
  <c r="C81" i="5"/>
  <c r="R7" i="5" s="1"/>
  <c r="C82" i="5"/>
  <c r="R8" i="5" s="1"/>
  <c r="C83" i="5"/>
  <c r="R9" i="5" s="1"/>
  <c r="C79" i="5"/>
  <c r="R5" i="5" s="1"/>
  <c r="L315" i="5"/>
  <c r="M315" i="5"/>
  <c r="M318" i="5"/>
  <c r="L318" i="5"/>
  <c r="E96" i="5"/>
  <c r="R120" i="5"/>
  <c r="M316" i="5"/>
  <c r="L316" i="5"/>
  <c r="G62" i="5"/>
  <c r="D62" i="5" s="1"/>
  <c r="L322" i="5" l="1"/>
  <c r="R121" i="5"/>
  <c r="M322" i="5"/>
  <c r="L329" i="5" s="1"/>
  <c r="N320" i="5" l="1"/>
  <c r="O320" i="5" s="1"/>
  <c r="N316" i="5"/>
  <c r="O316" i="5" s="1"/>
  <c r="N318" i="5"/>
  <c r="O318" i="5" s="1"/>
  <c r="J324" i="5"/>
  <c r="J323" i="5"/>
  <c r="N319" i="5"/>
  <c r="O319" i="5" s="1"/>
  <c r="N321" i="5"/>
  <c r="O321" i="5" s="1"/>
  <c r="J322" i="5"/>
  <c r="N315" i="5"/>
  <c r="O315" i="5" s="1"/>
  <c r="N317" i="5"/>
  <c r="O317" i="5" s="1"/>
</calcChain>
</file>

<file path=xl/sharedStrings.xml><?xml version="1.0" encoding="utf-8"?>
<sst xmlns="http://schemas.openxmlformats.org/spreadsheetml/2006/main" count="3600" uniqueCount="527">
  <si>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</si>
  <si>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</si>
  <si>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</si>
  <si>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</si>
  <si>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</si>
  <si>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</si>
  <si>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</si>
  <si>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</si>
  <si>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</si>
  <si>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</si>
  <si>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</si>
  <si>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</si>
  <si>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</si>
  <si>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</si>
  <si>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</si>
  <si>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</si>
  <si>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</si>
  <si>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CAIPI</t>
  </si>
  <si>
    <t>N</t>
  </si>
  <si>
    <t>LA ROMANA</t>
  </si>
  <si>
    <t>VILLA VERDE</t>
  </si>
  <si>
    <t>SAN PEDRO DE MACORÍS</t>
  </si>
  <si>
    <t>24 DE ABRIL</t>
  </si>
  <si>
    <t>LAS COLINAS</t>
  </si>
  <si>
    <t>METROPOLITANA</t>
  </si>
  <si>
    <t>DISTRITO NACIONAL</t>
  </si>
  <si>
    <t>SANTO DOMINGO DE GUZMÁN</t>
  </si>
  <si>
    <t>CAPOTILLO 1</t>
  </si>
  <si>
    <t>CG</t>
  </si>
  <si>
    <t>LA CUABA</t>
  </si>
  <si>
    <t>LAS FLORES</t>
  </si>
  <si>
    <t>EE</t>
  </si>
  <si>
    <t>ENSANCHE ESPAILLAT</t>
  </si>
  <si>
    <t>LOS GIRASOLES</t>
  </si>
  <si>
    <t>LOS SOLARES</t>
  </si>
  <si>
    <t>LOS GUANDULES</t>
  </si>
  <si>
    <t>LOS RIOS 1</t>
  </si>
  <si>
    <t>MARÍA AUXILIADORA</t>
  </si>
  <si>
    <t>27 DE FEBRERO</t>
  </si>
  <si>
    <t>SAN VICENTE DE PAUL</t>
  </si>
  <si>
    <t>T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</si>
  <si>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</si>
  <si>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</si>
  <si>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</si>
  <si>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</si>
  <si>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</si>
  <si>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</si>
  <si>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</si>
  <si>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</si>
  <si>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</si>
  <si>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</si>
  <si>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</si>
  <si>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SANTO DOMINGO ESTE</t>
  </si>
  <si>
    <t>EL ALMIRANTE</t>
  </si>
  <si>
    <t>HAINAMOSA CAIPI T</t>
  </si>
  <si>
    <t>VILLA ESFUERZO</t>
  </si>
  <si>
    <t>SANTO DOMINGO NORTE</t>
  </si>
  <si>
    <t>LOS PALMARES</t>
  </si>
  <si>
    <t>SABANA PERDIDA I CAIPI T</t>
  </si>
  <si>
    <t>SABANA CENTRO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</si>
  <si>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</si>
  <si>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</si>
  <si>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</si>
  <si>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</si>
  <si>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</si>
  <si>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</si>
  <si>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</si>
  <si>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</si>
  <si>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LA VEGA</t>
  </si>
  <si>
    <t>SAN MARTIN</t>
  </si>
  <si>
    <t>LAS CARMELITAS</t>
  </si>
  <si>
    <t>PUERTO PLATA</t>
  </si>
  <si>
    <t>SAN ANTONIO</t>
  </si>
  <si>
    <t>LA UNIÓN</t>
  </si>
  <si>
    <t>SANTIAGO</t>
  </si>
  <si>
    <t>LOS PLATANITOS</t>
  </si>
  <si>
    <t>LOS CIRUELITOS</t>
  </si>
  <si>
    <t>VALVERDE</t>
  </si>
  <si>
    <t>NORTE ORIENTAL</t>
  </si>
  <si>
    <t>DUARTE</t>
  </si>
  <si>
    <t>SAN FRANCISCO DE MACORÍS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</si>
  <si>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</si>
  <si>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</si>
  <si>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</si>
  <si>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</si>
  <si>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</si>
  <si>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</si>
  <si>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</si>
  <si>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</si>
  <si>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</si>
  <si>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</si>
  <si>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</si>
  <si>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</si>
  <si>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MEITA</t>
  </si>
  <si>
    <t>EL CACHON</t>
  </si>
  <si>
    <t>EL CRISTAL</t>
  </si>
  <si>
    <t>SS</t>
  </si>
  <si>
    <t>LA FE - CRISTO REY CAIPI T</t>
  </si>
  <si>
    <t>LA FE - CRISTO REY</t>
  </si>
  <si>
    <t>LOS RIOS</t>
  </si>
  <si>
    <t>SAN JOSE- RIO GRANDE</t>
  </si>
  <si>
    <t>GUACHUPITA-CG</t>
  </si>
  <si>
    <t>MEJORAMIENTO SOCIAL</t>
  </si>
  <si>
    <t>SAN VICENTE DE PAUL CAIPI T</t>
  </si>
  <si>
    <t>BRISAS DEL NORTE 2</t>
  </si>
  <si>
    <t>EL ALMIRANTE CAÑA</t>
  </si>
  <si>
    <t>MENDOZA</t>
  </si>
  <si>
    <t>LOMA DEL CHIVO</t>
  </si>
  <si>
    <t>LOS CORONEL</t>
  </si>
  <si>
    <t>DAJABÓN</t>
  </si>
  <si>
    <t>ALTOS DE CHAVON</t>
  </si>
  <si>
    <t>EL AVISPERO</t>
  </si>
  <si>
    <t>BISONÓ (NAVARRETE)</t>
  </si>
  <si>
    <t>BARRIO DUARTE</t>
  </si>
  <si>
    <t>SANTA LUCIA</t>
  </si>
  <si>
    <t xml:space="preserve">CIENFUEGO </t>
  </si>
  <si>
    <t>MELLA 1</t>
  </si>
  <si>
    <t>ENSANCHE LIBERTAD</t>
  </si>
  <si>
    <t>ENSANCHE LA FE, CIENFUEGOS</t>
  </si>
  <si>
    <t>INGENIO ARRIBA</t>
  </si>
  <si>
    <t>ESPERANZA</t>
  </si>
  <si>
    <t>HERMANAS MIRABAL</t>
  </si>
  <si>
    <t>VILLA TAPIA</t>
  </si>
  <si>
    <t>ESTANCIA INFANTIL LA MILAGROSA</t>
  </si>
  <si>
    <t>SANTA ROSA</t>
  </si>
  <si>
    <t>CONSUELO</t>
  </si>
  <si>
    <t xml:space="preserve">CONSUELO </t>
  </si>
  <si>
    <t>LOS FELIU</t>
  </si>
  <si>
    <t>LAS PIEDRAS</t>
  </si>
  <si>
    <t>LA MADAMA-LOS COQUITOS</t>
  </si>
  <si>
    <t>LA UNIDAD</t>
  </si>
  <si>
    <t>SABANA GRANDE DE BOYÁ</t>
  </si>
  <si>
    <t>SABANA GRANDE DE BOYA</t>
  </si>
  <si>
    <t>BARRIO NUEVO</t>
  </si>
  <si>
    <t>BAJOS DE HAINA - GRINGO</t>
  </si>
  <si>
    <t>EL FRANBOYAN</t>
  </si>
  <si>
    <t>BARSEQUILLO-PIEDRA BLANCA</t>
  </si>
  <si>
    <t>CARIBE-LOS COQUITOS</t>
  </si>
  <si>
    <t>SAN ANTONIO DE GUERRA</t>
  </si>
  <si>
    <t>MUNICIPIO DE GUERRA</t>
  </si>
  <si>
    <t>PARTIDO</t>
  </si>
  <si>
    <t>CONSTANZA</t>
  </si>
  <si>
    <t>ARROYO ARRIBA</t>
  </si>
  <si>
    <t>EL CERCADO</t>
  </si>
  <si>
    <t>JARABACOA</t>
  </si>
  <si>
    <t>BALAGUER</t>
  </si>
  <si>
    <t>VILLA HOLYWOOD</t>
  </si>
  <si>
    <t>LA GLORIA</t>
  </si>
  <si>
    <t>EL INGENIO</t>
  </si>
  <si>
    <t>SANTIAGO RODRÍGUEZ</t>
  </si>
  <si>
    <t>SAN IGNACIO DE SABANETA</t>
  </si>
  <si>
    <t>VILLA POLIN</t>
  </si>
  <si>
    <t>TITO CABRERA</t>
  </si>
  <si>
    <t>LAGUNA SALADA</t>
  </si>
  <si>
    <t>SAN FRANCISCO  CAIPI T</t>
  </si>
  <si>
    <t>LOS GRULLONES</t>
  </si>
  <si>
    <t>VILLA FARO</t>
  </si>
  <si>
    <t>EE CENTRO DE DESARROLLO Y SERVICIOS INTEGRAL MADRE LAURA (CDSMAL)</t>
  </si>
  <si>
    <t>CENTRO DE DESARROLLO Y SERVICIOS INTEGRAL MADRE LAURA (CDSMAL)</t>
  </si>
  <si>
    <t>EE CENTRO DE INTEGRACIÓN Y ACOMPAÑAMIENTO AL NIÑO DE LA CALLE</t>
  </si>
  <si>
    <t>CENTRO DE INTEGRACIÓN Y ACOMPAÑAMIENTO AL NIÑO DE LA CALLE</t>
  </si>
  <si>
    <t>LA TORMENTA</t>
  </si>
  <si>
    <t>EE PROYECTO BOYÁ/ASOCIACIÓN DE VOLUNTARIADO AMIGOS DEL PROYECTO ROBERTO ONLUS</t>
  </si>
  <si>
    <t>PROYECTO BOYÁ/ASOCIACIÓN DE VOLUNTARIADO AMIGOS DEL PROYECTO ROBERTO ONLUS</t>
  </si>
  <si>
    <t>GRINGO-CG</t>
  </si>
  <si>
    <t>BROOKLIN-CG</t>
  </si>
  <si>
    <t>PALAVE</t>
  </si>
  <si>
    <t>CIRUELITO/CAMBOYA</t>
  </si>
  <si>
    <t>FRANCISCO DEL ROSARIO SANCHEZ</t>
  </si>
  <si>
    <t>JAIBON</t>
  </si>
  <si>
    <t>EE CENTRO COMUNITARIO PARA LA INFANCIA DEL COCO II</t>
  </si>
  <si>
    <t>CENTRO COMUNITARIO PARA LA INFANCIA DEL COCO II</t>
  </si>
  <si>
    <t>HATO MAYOR</t>
  </si>
  <si>
    <t>PUNTA DE GARZA</t>
  </si>
  <si>
    <t>SABANA DE LA MAR</t>
  </si>
  <si>
    <t>BARRIO LINDO</t>
  </si>
  <si>
    <t>HIGÜEY</t>
  </si>
  <si>
    <t>LA CRISTINITA</t>
  </si>
  <si>
    <t>VILLA CERRO</t>
  </si>
  <si>
    <t>BUEN PASTOR</t>
  </si>
  <si>
    <t>LA GUAMITA</t>
  </si>
  <si>
    <t>ESTANCIA INFANTIL CONSUELO</t>
  </si>
  <si>
    <t>SAN RAFAEL</t>
  </si>
  <si>
    <t>SANTA ANA</t>
  </si>
  <si>
    <t>LA CIENAGA</t>
  </si>
  <si>
    <t>EL ARROZAL</t>
  </si>
  <si>
    <t>AGUA DULCE</t>
  </si>
  <si>
    <t>VILLA MARIA</t>
  </si>
  <si>
    <t>SAN MIGUEL/ENRIQUILLO</t>
  </si>
  <si>
    <t>ENRIQUILLO</t>
  </si>
  <si>
    <t>SAN MIGUEL</t>
  </si>
  <si>
    <t>VILLA PENCA-CG</t>
  </si>
  <si>
    <t>VIETNAM</t>
  </si>
  <si>
    <t>VILLA LISA-ESMERALDA</t>
  </si>
  <si>
    <t>CANASTICA</t>
  </si>
  <si>
    <t>BUEN PASTOR - LA COQUERA</t>
  </si>
  <si>
    <t>MADRE VIEJA DEL NORTE</t>
  </si>
  <si>
    <t>CONCENTRACION</t>
  </si>
  <si>
    <t>SAN GREGORIO DE NIGUA</t>
  </si>
  <si>
    <t>ESTANCIA INFANTIL SAN GREGORIO</t>
  </si>
  <si>
    <t>VILLA ALTAGRACIA</t>
  </si>
  <si>
    <t>VILLA ALTAGRACIA 2</t>
  </si>
  <si>
    <t>INVI</t>
  </si>
  <si>
    <t>ANDRÉS BOCA CHICA CAIPI T</t>
  </si>
  <si>
    <t>VILLA GAUTIER</t>
  </si>
  <si>
    <t>BRISAS DEL NORTE 1</t>
  </si>
  <si>
    <t>BRISAS DEL NORTE</t>
  </si>
  <si>
    <t>LOS ALCARRIZOS</t>
  </si>
  <si>
    <t>LA FE, LOS ALCARRIZOS</t>
  </si>
  <si>
    <t>SAN LORENZO</t>
  </si>
  <si>
    <t>REDENCION - PANTOJA</t>
  </si>
  <si>
    <t>REDENCIÓN SEGUNDA</t>
  </si>
  <si>
    <t xml:space="preserve">REDENCION </t>
  </si>
  <si>
    <t>CIUDAD JUAN BOSCH</t>
  </si>
  <si>
    <t>CIUDAD JUAN BOSCH I</t>
  </si>
  <si>
    <t>MONSERRAT</t>
  </si>
  <si>
    <t>ESTANCIA INFANTIL INVIVIENDA</t>
  </si>
  <si>
    <t>LA TORONJA</t>
  </si>
  <si>
    <t>LOS MINA 2</t>
  </si>
  <si>
    <t>LUZ CELESTIAL</t>
  </si>
  <si>
    <t>LOS MINA CAIPI T</t>
  </si>
  <si>
    <t>LOS MINA CENTRO</t>
  </si>
  <si>
    <t>LOS MINA SUR</t>
  </si>
  <si>
    <t>EL DIQUE</t>
  </si>
  <si>
    <t>VILLA LIBERACIÓN/EL TAMARINDO</t>
  </si>
  <si>
    <t>EL PERLA</t>
  </si>
  <si>
    <t>ELIO FRANCO</t>
  </si>
  <si>
    <t>EL PALMAR</t>
  </si>
  <si>
    <t>BRISAS DE LOS PALMARES</t>
  </si>
  <si>
    <t>BARRIO NUEVO OESTE</t>
  </si>
  <si>
    <t>MAJAGUAL/SABANA PERDIDA (T4)</t>
  </si>
  <si>
    <t>MILLONCITO-VILLA PENCA</t>
  </si>
  <si>
    <t>ESTANCIA INFANTIL EL CAFÉ DE HERRERA</t>
  </si>
  <si>
    <t>ESTANCIA INFANTIL EL CAFE DE HERRERA</t>
  </si>
  <si>
    <t>SOSÚA</t>
  </si>
  <si>
    <t>SANTIAGO I CAIPI T</t>
  </si>
  <si>
    <t>PEKIN</t>
  </si>
  <si>
    <t>CRISTO REY</t>
  </si>
  <si>
    <t>VILLA PROGRESO, HATO DEL YAQUE</t>
  </si>
  <si>
    <t>LA MINA-CG</t>
  </si>
  <si>
    <t>YAGUITA DE PASTOR</t>
  </si>
  <si>
    <t>YAGUITA DE PASTOR, ALTOS DE  DE ELIAS-CG</t>
  </si>
  <si>
    <t>TAMBORIL</t>
  </si>
  <si>
    <t>LOS POLANCO</t>
  </si>
  <si>
    <t>LOS POLANCO-CG</t>
  </si>
  <si>
    <t>GUAZUMAL ABAJO</t>
  </si>
  <si>
    <t>LOS RIELES</t>
  </si>
  <si>
    <t>ESPAILLAT</t>
  </si>
  <si>
    <t>MOCA</t>
  </si>
  <si>
    <t>LOS LOPEZ</t>
  </si>
  <si>
    <t>MARÍA MONTEZ</t>
  </si>
  <si>
    <t>VILLA VILORIA</t>
  </si>
  <si>
    <t>LAS MALVINAS</t>
  </si>
  <si>
    <t>LA MALENA</t>
  </si>
  <si>
    <t>CAPOTILLO CENTRO-CG</t>
  </si>
  <si>
    <t>LA ZURZA</t>
  </si>
  <si>
    <t>BRISAS DE LA ISABELA</t>
  </si>
  <si>
    <t>LOS GIRASOLES 2</t>
  </si>
  <si>
    <t>MANGANAGUA</t>
  </si>
  <si>
    <t>SIMON BOLIVAR</t>
  </si>
  <si>
    <t>VILLA ELOISA</t>
  </si>
  <si>
    <t>VILLA FRANCISCA</t>
  </si>
  <si>
    <t>VILLA JUANA</t>
  </si>
  <si>
    <t>Escuela Infantil Lluvia de Bendiciones</t>
  </si>
  <si>
    <t>ESCUELA INFANTIL LLUVIA DE BENDICIONES</t>
  </si>
  <si>
    <t>PERALVILLO</t>
  </si>
  <si>
    <t>ESPERALVILLO</t>
  </si>
  <si>
    <t>EE FUNDACIÓN PASOS DE VIDA FUNPAVI</t>
  </si>
  <si>
    <t>FUNDACIÓN PASOS DE VIDA FUNPAVI</t>
  </si>
  <si>
    <t>LA PLUMA</t>
  </si>
  <si>
    <t>VILLA LIBERACION</t>
  </si>
  <si>
    <t>ETANCIA INFANTIL GUARICANO</t>
  </si>
  <si>
    <t>LOS MULTIS</t>
  </si>
  <si>
    <t>NUEVA ISABELA</t>
  </si>
  <si>
    <t>EL PROGRESO</t>
  </si>
  <si>
    <t>LOS SOLDADITOS CAIPI T</t>
  </si>
  <si>
    <t>CACHIMAN</t>
  </si>
  <si>
    <t>LOTES Y SERVICIOS / SABANA PERDIDA (T3)</t>
  </si>
  <si>
    <t>BRISAS DEL ESTE</t>
  </si>
  <si>
    <t>MAJAGUAL</t>
  </si>
  <si>
    <t>SABANA PERDIDA II CAIPI T</t>
  </si>
  <si>
    <t>EL MANGUITO</t>
  </si>
  <si>
    <t>MONTE RICO</t>
  </si>
  <si>
    <t>ESPAILLAT-RAFEY</t>
  </si>
  <si>
    <t>RAFEY-CG</t>
  </si>
  <si>
    <t>ENSANCHE ESPAILLAT-CG</t>
  </si>
  <si>
    <t>PUEBLO NUEVO</t>
  </si>
  <si>
    <t>VISTA AL VALLE</t>
  </si>
  <si>
    <t>SALVADOR THEN Y THEN</t>
  </si>
  <si>
    <t>TENARES</t>
  </si>
  <si>
    <t>CENTRO COMUNITARIO PARA LA INFANCIA SAN ANTONIO</t>
  </si>
  <si>
    <t>CENTRO COMUNITARIO PARA LA INFANCIA DE EL COROZAL</t>
  </si>
  <si>
    <t>MARIA AUXILIADORA</t>
  </si>
  <si>
    <t>PEDRO JUSTO CARRION</t>
  </si>
  <si>
    <t>LOS PRADITOS</t>
  </si>
  <si>
    <t>EL CACIQUE-MAGDALENA</t>
  </si>
  <si>
    <t>LOS TANQUESITOS</t>
  </si>
  <si>
    <t>LA GRUA</t>
  </si>
  <si>
    <t>CANAAN</t>
  </si>
  <si>
    <t>LOTES Y SERVICIOS</t>
  </si>
  <si>
    <t>VILLA MELLA/CAMPECHITO</t>
  </si>
  <si>
    <t>CAMPECHITO</t>
  </si>
  <si>
    <t xml:space="preserve">HERRERA-ENGOMBE </t>
  </si>
  <si>
    <t>ENGOMBE</t>
  </si>
  <si>
    <t>LA VEGA II CAIPI T</t>
  </si>
  <si>
    <t>LA CARMELITA</t>
  </si>
  <si>
    <t>LOS GUANDULES-CG</t>
  </si>
  <si>
    <t>VILLA HERMOSA</t>
  </si>
  <si>
    <t>PIEDRA LINDA</t>
  </si>
  <si>
    <t>VILLA PROGRESO</t>
  </si>
  <si>
    <t>INVI-CEA</t>
  </si>
  <si>
    <t>ISABELITA</t>
  </si>
  <si>
    <t>LAS CARRERAS</t>
  </si>
  <si>
    <t>LA PUYA-CG</t>
  </si>
  <si>
    <t>EL SEIBO</t>
  </si>
  <si>
    <t>GINANDIANA CAIPI T</t>
  </si>
  <si>
    <t>GINANDIANA</t>
  </si>
  <si>
    <t>ESTANCIA INFANTIL EL NARANJO</t>
  </si>
  <si>
    <t>LOTIFICACIÓN-VERÓN</t>
  </si>
  <si>
    <t>VILLA MARÍA</t>
  </si>
  <si>
    <t>SAVICA</t>
  </si>
  <si>
    <t>LA FLORIDA</t>
  </si>
  <si>
    <t>LOS SOTO</t>
  </si>
  <si>
    <t>VERON – BAVARO 1</t>
  </si>
  <si>
    <t>FRIUSA</t>
  </si>
  <si>
    <t>MONTE VERDE</t>
  </si>
  <si>
    <t>VILLA CERRO II</t>
  </si>
  <si>
    <t>SAN PEDRO DE MACORÍS CAIPI T</t>
  </si>
  <si>
    <t>CRISTO REY 1</t>
  </si>
  <si>
    <t>LA CUARENTA</t>
  </si>
  <si>
    <t>VILLAS AGRÍCOLAS  CAIPI T</t>
  </si>
  <si>
    <t>VILLAS AGRÍCOLAS</t>
  </si>
  <si>
    <t>ESTANCIA INFANTIL VILLA ALTAGRACIA</t>
  </si>
  <si>
    <t>LA CALETA – BOCA CHICA 1</t>
  </si>
  <si>
    <t>CALETA</t>
  </si>
  <si>
    <t>LOS CORALES</t>
  </si>
  <si>
    <t>LOS MAMEYES 1</t>
  </si>
  <si>
    <t>EDIFICIO COQUITO</t>
  </si>
  <si>
    <t>MALECONCITO</t>
  </si>
  <si>
    <t>EL BOLSILLO</t>
  </si>
  <si>
    <t>AMADA II, PALMARITO</t>
  </si>
  <si>
    <t>LAS MARAS</t>
  </si>
  <si>
    <t>PUERTO PLATA CAIPI T</t>
  </si>
  <si>
    <t>EL JAVILLAR</t>
  </si>
  <si>
    <t>27 DE FEBRERO-CG</t>
  </si>
  <si>
    <t>EL EJIDO - SAVICA</t>
  </si>
  <si>
    <t>HERMITAS, TAMBORIL</t>
  </si>
  <si>
    <t>LA HERMITA-CG</t>
  </si>
  <si>
    <t>ESTANCIA INFALTIL ESPERANZA I</t>
  </si>
  <si>
    <t>PEÑA GÓMEZ-CRUCE DE ESPERANZA</t>
  </si>
  <si>
    <t>Total general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</si>
  <si>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</si>
  <si>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</si>
  <si>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</si>
  <si>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</si>
  <si>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</si>
  <si>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</si>
  <si>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</si>
  <si>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</si>
  <si>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</si>
  <si>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</si>
  <si>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</si>
  <si>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</si>
  <si>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</si>
  <si>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</si>
  <si>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</si>
  <si>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</si>
  <si>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</si>
  <si>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</si>
  <si>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</si>
  <si>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</si>
  <si>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</si>
  <si>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</si>
  <si>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</si>
  <si>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</si>
  <si>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</si>
  <si>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</si>
  <si>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</si>
  <si>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</si>
  <si>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</si>
  <si>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</si>
  <si>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</si>
  <si>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</si>
  <si>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</si>
  <si>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</si>
  <si>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</si>
  <si>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</si>
  <si>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</si>
  <si>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</si>
  <si>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</si>
  <si>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</si>
  <si>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</si>
  <si>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</si>
  <si>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</si>
  <si>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</si>
  <si>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</si>
  <si>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</si>
  <si>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</si>
  <si>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</si>
  <si>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</si>
  <si>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</si>
  <si>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</si>
  <si>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</si>
  <si>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</si>
  <si>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</si>
  <si>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</si>
  <si>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</si>
  <si>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</si>
  <si>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</si>
  <si>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</si>
  <si>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</si>
  <si>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</si>
  <si>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</si>
  <si>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</si>
  <si>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</si>
  <si>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</si>
  <si>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</si>
  <si>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</si>
  <si>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</si>
  <si>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</si>
  <si>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</si>
  <si>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</si>
  <si>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</si>
  <si>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</si>
  <si>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</si>
  <si>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</si>
  <si>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</si>
  <si>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</si>
  <si>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</si>
  <si>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</si>
  <si>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</si>
  <si>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</si>
  <si>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</si>
  <si>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</si>
  <si>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</si>
  <si>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</si>
  <si>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</si>
  <si>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</si>
  <si>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</si>
  <si>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</si>
  <si>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</si>
  <si>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</si>
  <si>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</si>
  <si>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</si>
  <si>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</si>
  <si>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</si>
  <si>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</si>
  <si>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</si>
  <si>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</si>
  <si>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</si>
  <si>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</si>
  <si>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AZUA</t>
  </si>
  <si>
    <t>BAHORUCO</t>
  </si>
  <si>
    <t>BARAHONA</t>
  </si>
  <si>
    <t>Gasto Público en educación de la primera Infancia como porcentaje del PIB</t>
  </si>
  <si>
    <t>Gasto Público en educación de la primera Infancia como porcentaje del gasto público en educación</t>
  </si>
  <si>
    <t>ELÍAS PIÑA</t>
  </si>
  <si>
    <t>PIB</t>
  </si>
  <si>
    <t>Tasa de Cambio del Dólar</t>
  </si>
  <si>
    <t>Presupuesto a Primera Infancia</t>
  </si>
  <si>
    <t>Cobertura de NNs</t>
  </si>
  <si>
    <t>Presupuesto en educación</t>
  </si>
  <si>
    <t>INDEPENDENCIA</t>
  </si>
  <si>
    <t>MARÍA TRINIDAD SÁNCHEZ</t>
  </si>
  <si>
    <t>MONSEÑOR NOUEL</t>
  </si>
  <si>
    <t>MONTE CRISTI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</si>
  <si>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</si>
  <si>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</si>
  <si>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</si>
  <si>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</si>
  <si>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</si>
  <si>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PEDERNALES</t>
  </si>
  <si>
    <t>PERAVIA</t>
  </si>
  <si>
    <t>SAMANÁ</t>
  </si>
  <si>
    <t>SAN JOSÉ DE OCOA</t>
  </si>
  <si>
    <t>SAN JUAN</t>
  </si>
  <si>
    <t>SANCHEZ RAMÍREZ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</si>
  <si>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</si>
  <si>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</si>
  <si>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</si>
  <si>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</si>
  <si>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</si>
  <si>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</si>
  <si>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SUR</t>
  </si>
  <si>
    <t>NNs Egresados del INAIPI 2022</t>
  </si>
  <si>
    <t>Egresos</t>
  </si>
  <si>
    <t>Modalidad</t>
  </si>
  <si>
    <t>Seguro de Salud noviembre 2021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</si>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</sst>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40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3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3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3" fontId="5" fillId="0" borderId="33" xfId="0" applyNumberFormat="1" applyFont="1" applyFill="1" applyBorder="1"/>
    <xf numFmtId="9" fontId="5" fillId="0" borderId="34" xfId="2" applyFont="1" applyBorder="1"/>
    <xf numFmtId="0" fontId="5" fillId="0" borderId="35" xfId="0" applyFont="1" applyFill="1" applyBorder="1"/>
    <xf numFmtId="3" fontId="5" fillId="0" borderId="36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7" xfId="0" applyFont="1" applyFill="1" applyBorder="1"/>
    <xf numFmtId="3" fontId="5" fillId="0" borderId="38" xfId="0" applyNumberFormat="1" applyFont="1" applyFill="1" applyBorder="1"/>
    <xf numFmtId="9" fontId="5" fillId="0" borderId="39" xfId="2" applyFont="1" applyBorder="1"/>
    <xf numFmtId="0" fontId="5" fillId="9" borderId="0" xfId="0" applyFont="1" applyFill="1" applyAlignment="1">
      <alignment wrapText="1"/>
    </xf>
    <xf numFmtId="0" fontId="0" fillId="0" borderId="35" xfId="0" applyBorder="1"/>
    <xf numFmtId="0" fontId="0" fillId="0" borderId="36" xfId="0" applyBorder="1"/>
    <xf numFmtId="9" fontId="5" fillId="0" borderId="3" xfId="2" applyFont="1" applyBorder="1"/>
    <xf numFmtId="0" fontId="6" fillId="9" borderId="0" xfId="0" applyFont="1" applyFill="1"/>
    <xf numFmtId="0" fontId="6" fillId="0" borderId="40" xfId="0" applyFont="1" applyFill="1" applyBorder="1"/>
    <xf numFmtId="3" fontId="6" fillId="0" borderId="41" xfId="0" applyNumberFormat="1" applyFont="1" applyBorder="1"/>
    <xf numFmtId="9" fontId="5" fillId="0" borderId="42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3" xfId="0" applyFont="1" applyFill="1" applyBorder="1"/>
    <xf numFmtId="0" fontId="13" fillId="5" borderId="23" xfId="0" applyFont="1" applyFill="1" applyBorder="1"/>
    <xf numFmtId="0" fontId="13" fillId="5" borderId="23" xfId="0" applyFont="1" applyFill="1" applyBorder="1" applyAlignment="1">
      <alignment horizontal="center"/>
    </xf>
    <xf numFmtId="49" fontId="14" fillId="11" borderId="43" xfId="0" applyNumberFormat="1" applyFont="1" applyFill="1" applyBorder="1" applyAlignment="1">
      <alignment vertical="center" readingOrder="1"/>
    </xf>
    <xf numFmtId="49" fontId="14" fillId="11" borderId="43" xfId="0" applyNumberFormat="1" applyFont="1" applyFill="1" applyBorder="1" applyAlignment="1">
      <alignment horizontal="left" vertical="center" readingOrder="1"/>
    </xf>
    <xf numFmtId="49" fontId="14" fillId="11" borderId="43" xfId="0" applyNumberFormat="1" applyFont="1" applyFill="1" applyBorder="1" applyAlignment="1">
      <alignment horizontal="left" vertical="center" readingOrder="1"/>
    </xf>
    <xf numFmtId="0" fontId="14" fillId="11" borderId="43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43" xfId="0" applyNumberFormat="1" applyFont="1" applyFill="1" applyBorder="1" applyAlignment="1">
      <alignment horizontal="right" vertical="center" readingOrder="1"/>
    </xf>
    <xf numFmtId="3" fontId="14" fillId="12" borderId="43" xfId="0" applyNumberFormat="1" applyFont="1" applyFill="1" applyBorder="1" applyAlignment="1">
      <alignment horizontal="righ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14" fillId="11" borderId="43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4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4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17" fontId="5" fillId="0" borderId="0" xfId="0" applyNumberFormat="1" applyFont="1" applyBorder="1"/>
    <xf numFmtId="3" fontId="5" fillId="0" borderId="0" xfId="0" applyNumberFormat="1" applyFont="1" applyBorder="1"/>
    <xf numFmtId="167" fontId="5" fillId="0" borderId="0" xfId="2" applyNumberFormat="1" applyFont="1" applyBorder="1"/>
    <xf numFmtId="0" fontId="12" fillId="5" borderId="16" xfId="0" applyFont="1" applyFill="1" applyBorder="1" applyAlignment="1">
      <alignment horizontal="center" wrapText="1"/>
    </xf>
    <xf numFmtId="0" fontId="12" fillId="5" borderId="44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4" fillId="0" borderId="0" xfId="0" applyFont="1" applyBorder="1" applyAlignment="1">
      <alignment vertical="center" wrapText="1"/>
    </xf>
    <xf numFmtId="0" fontId="21" fillId="3" borderId="0" xfId="0" applyFont="1" applyFill="1" applyBorder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7" fillId="5" borderId="23" xfId="0" applyFont="1" applyFill="1" applyBorder="1" applyAlignment="1">
      <alignment horizontal="center"/>
    </xf>
    <xf numFmtId="49" fontId="28" fillId="11" borderId="43" xfId="0" applyNumberFormat="1" applyFont="1" applyFill="1" applyBorder="1" applyAlignment="1">
      <alignment horizontal="left" vertical="center" readingOrder="1"/>
    </xf>
    <xf numFmtId="49" fontId="28" fillId="11" borderId="43" xfId="0" applyNumberFormat="1" applyFont="1" applyFill="1" applyBorder="1" applyAlignment="1">
      <alignment horizontal="left" vertical="center" readingOrder="1"/>
    </xf>
    <xf numFmtId="3" fontId="28" fillId="12" borderId="43" xfId="0" applyNumberFormat="1" applyFont="1" applyFill="1" applyBorder="1" applyAlignment="1">
      <alignment horizontal="right" vertical="center" readingOrder="1"/>
    </xf>
    <xf numFmtId="0" fontId="28" fillId="11" borderId="43" xfId="0" applyNumberFormat="1" applyFont="1" applyFill="1" applyBorder="1" applyAlignment="1">
      <alignment horizontal="left" vertical="center" readingOrder="1"/>
    </xf>
    <xf numFmtId="0" fontId="29" fillId="0" borderId="0" xfId="0" applyFont="1"/>
    <xf numFmtId="49" fontId="30" fillId="11" borderId="43" xfId="0" applyNumberFormat="1" applyFont="1" applyFill="1" applyBorder="1" applyAlignment="1">
      <alignment horizontal="left" vertical="center" readingOrder="1"/>
    </xf>
    <xf numFmtId="49" fontId="30" fillId="11" borderId="43" xfId="0" applyNumberFormat="1" applyFont="1" applyFill="1" applyBorder="1" applyAlignment="1">
      <alignment horizontal="left" vertical="center" readingOrder="1"/>
    </xf>
    <xf numFmtId="169" fontId="30" fillId="12" borderId="43" xfId="0" applyNumberFormat="1" applyFont="1" applyFill="1" applyBorder="1" applyAlignment="1">
      <alignment horizontal="right" vertical="center" readingOrder="1"/>
    </xf>
    <xf numFmtId="0" fontId="30" fillId="11" borderId="43" xfId="0" applyNumberFormat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5" fillId="0" borderId="45" xfId="0" applyFont="1" applyFill="1" applyBorder="1"/>
    <xf numFmtId="0" fontId="6" fillId="0" borderId="23" xfId="0" applyFont="1" applyFill="1" applyBorder="1" applyAlignment="1">
      <alignment horizontal="center" vertical="center"/>
    </xf>
    <xf numFmtId="0" fontId="11" fillId="3" borderId="0" xfId="0" applyFont="1" applyFill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Est_junio 2022 (2)'!$M$332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(2)'!$N$331:$O$331</c:f>
              <c:numCache>
                <c:formatCode>General</c:formatCode>
                <c:ptCount val="2"/>
              </c:numCache>
            </c:numRef>
          </c:cat>
          <c:val>
            <c:numRef>
              <c:f>'Datos Est_junio 2022 (2)'!$N$332:$O$332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448-4083-8D65-A21D4F86F43C}"/>
            </c:ext>
          </c:extLst>
        </c:ser>
        <c:ser>
          <c:idx val="1"/>
          <c:order val="1"/>
          <c:tx>
            <c:strRef>
              <c:f>'Datos Est_junio 2022 (2)'!$M$333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(2)'!$N$331:$O$331</c:f>
              <c:numCache>
                <c:formatCode>General</c:formatCode>
                <c:ptCount val="2"/>
              </c:numCache>
            </c:numRef>
          </c:cat>
          <c:val>
            <c:numRef>
              <c:f>'Datos Est_junio 2022 (2)'!$N$333:$O$333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448-4083-8D65-A21D4F86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29352"/>
        <c:axId val="635529744"/>
        <c:axId val="0"/>
      </c:bar3DChart>
      <c:catAx>
        <c:axId val="63552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9744"/>
        <c:crosses val="autoZero"/>
        <c:auto val="1"/>
        <c:lblAlgn val="ctr"/>
        <c:lblOffset val="100"/>
        <c:noMultiLvlLbl val="0"/>
      </c:catAx>
      <c:valAx>
        <c:axId val="63552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52360017497812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073-4865-9A27-DF93B2AC7D2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073-4865-9A27-DF93B2AC7D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'Datos Est_junio 2022 (2)'!$J$331:$J$332</c:f>
              <c:numCache>
                <c:formatCode>General</c:formatCode>
                <c:ptCount val="2"/>
              </c:numCache>
            </c:numRef>
          </c:cat>
          <c:val>
            <c:numRef>
              <c:f>'Datos Est_junio 2022 (2)'!$K$331:$K$332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E073-4865-9A27-DF93B2AC7D2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2"/>
          <c:y val="7.407407407407407E-2"/>
          <c:w val="0.85862729658792647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6C-4631-A93E-0E818BF3B75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6C-4631-A93E-0E818BF3B75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C-4631-A93E-0E818BF3B7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(2)'!$J$331:$J$332</c:f>
              <c:numCache>
                <c:formatCode>General</c:formatCode>
                <c:ptCount val="2"/>
              </c:numCache>
            </c:numRef>
          </c:cat>
          <c:val>
            <c:numRef>
              <c:f>'Datos Est_junio 2022 (2)'!$K$331:$K$332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AE6C-4631-A93E-0E818BF3B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532096"/>
        <c:axId val="635532488"/>
      </c:barChart>
      <c:catAx>
        <c:axId val="6355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2488"/>
        <c:crosses val="autoZero"/>
        <c:auto val="1"/>
        <c:lblAlgn val="ctr"/>
        <c:lblOffset val="100"/>
        <c:noMultiLvlLbl val="0"/>
      </c:catAx>
      <c:valAx>
        <c:axId val="6355324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Est_junio 2022 (2)'!$B$453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(2)'!$A$456:$A$461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Est_junio 2022 (2)'!$B$456:$B$461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F-41DD-8F33-F3AC8479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Est_junio 2022 (2)'!$B$471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(2)'!$A$473:$A$476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Est_junio 2022 (2)'!$B$473:$B$476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8-4027-B0FB-147AA487572D}"/>
            </c:ext>
          </c:extLst>
        </c:ser>
        <c:ser>
          <c:idx val="1"/>
          <c:order val="1"/>
          <c:tx>
            <c:strRef>
              <c:f>'Datos Est_junio 2022 (2)'!$C$471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(2)'!$A$473:$A$476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Est_junio 2022 (2)'!$C$473:$C$476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8-4027-B0FB-147AA48757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 por edad y sexo de niños y niñas inscritos en los servicios de atención Integral</a:t>
            </a:r>
            <a:r>
              <a:rPr lang="es-DO" b="1" baseline="0">
                <a:solidFill>
                  <a:schemeClr val="tx1"/>
                </a:solidFill>
              </a:rPr>
              <a:t>  a la Primera Infancia, INAIPI 2022.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Est_junio 2022 (2)'!$O$211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2D-45FD-BA32-C9BE7B2A8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(2)'!$N$212:$N$217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Est_junio 2022 (2)'!$P$212:$P$217</c:f>
              <c:numCache>
                <c:formatCode>0;0</c:formatCode>
                <c:ptCount val="6"/>
                <c:pt idx="0">
                  <c:v>-7523</c:v>
                </c:pt>
                <c:pt idx="1">
                  <c:v>-13579</c:v>
                </c:pt>
                <c:pt idx="2">
                  <c:v>-17941</c:v>
                </c:pt>
                <c:pt idx="3">
                  <c:v>-21646</c:v>
                </c:pt>
                <c:pt idx="4">
                  <c:v>-21106</c:v>
                </c:pt>
                <c:pt idx="5">
                  <c:v>-7320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D-45FD-BA32-C9BE7B2A8BBC}"/>
            </c:ext>
          </c:extLst>
        </c:ser>
        <c:ser>
          <c:idx val="2"/>
          <c:order val="1"/>
          <c:tx>
            <c:strRef>
              <c:f>'Datos Est_junio 2022 (2)'!$Q$211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2D-45FD-BA32-C9BE7B2A8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Est_junio 2022 (2)'!$N$212:$N$217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Est_junio 2022 (2)'!$Q$212:$Q$217</c:f>
              <c:numCache>
                <c:formatCode>#,##0</c:formatCode>
                <c:ptCount val="6"/>
                <c:pt idx="0">
                  <c:v>7360</c:v>
                </c:pt>
                <c:pt idx="1">
                  <c:v>13094</c:v>
                </c:pt>
                <c:pt idx="2">
                  <c:v>17385</c:v>
                </c:pt>
                <c:pt idx="3">
                  <c:v>21039</c:v>
                </c:pt>
                <c:pt idx="4">
                  <c:v>20259</c:v>
                </c:pt>
                <c:pt idx="5">
                  <c:v>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D-45FD-BA32-C9BE7B2A8BB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334</xdr:row>
      <xdr:rowOff>90487</xdr:rowOff>
    </xdr:from>
    <xdr:to>
      <xdr:col>14</xdr:col>
      <xdr:colOff>685800</xdr:colOff>
      <xdr:row>337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361950</xdr:colOff>
      <xdr:row>334</xdr:row>
      <xdr:rowOff>90487</xdr:rowOff>
    </xdr:from>
    <xdr:to>
      <xdr:col>12</xdr:col>
      <xdr:colOff>161925</xdr:colOff>
      <xdr:row>337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371475</xdr:colOff>
      <xdr:row>329</xdr:row>
      <xdr:rowOff>38100</xdr:rowOff>
    </xdr:from>
    <xdr:to>
      <xdr:col>12</xdr:col>
      <xdr:colOff>171450</xdr:colOff>
      <xdr:row>337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148167</xdr:colOff>
      <xdr:row>453</xdr:row>
      <xdr:rowOff>120650</xdr:rowOff>
    </xdr:from>
    <xdr:to>
      <xdr:col>5</xdr:col>
      <xdr:colOff>254000</xdr:colOff>
      <xdr:row>468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571501</xdr:colOff>
      <xdr:row>463</xdr:row>
      <xdr:rowOff>46567</xdr:rowOff>
    </xdr:from>
    <xdr:to>
      <xdr:col>10</xdr:col>
      <xdr:colOff>1248834</xdr:colOff>
      <xdr:row>477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730250</xdr:colOff>
      <xdr:row>208</xdr:row>
      <xdr:rowOff>136524</xdr:rowOff>
    </xdr:from>
    <xdr:to>
      <xdr:col>26</xdr:col>
      <xdr:colOff>206375</xdr:colOff>
      <xdr:row>234</xdr:row>
      <xdr:rowOff>0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Datos Est_agosto 2021  (2)"/>
      <sheetName val="Datos Est_septiembre 2021  (2)"/>
      <sheetName val="Datos Est_octubre 2021 "/>
      <sheetName val="Datos Est_noviembre 2021  "/>
      <sheetName val="Datos Est_diciembre 2021  (2)"/>
      <sheetName val="Datos Est_oct - dici 2021"/>
      <sheetName val="Datos Est_enero 2022"/>
      <sheetName val="Datos Est_marzo 2022 (2)"/>
      <sheetName val="Datos Est_abril 2022 "/>
      <sheetName val="Datos Est_mayo 2022"/>
      <sheetName val="Datos Est_junio 2022 (2)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19764.36</v>
          </cell>
        </row>
        <row r="6">
          <cell r="P6" t="str">
            <v>1 año</v>
          </cell>
          <cell r="Q6">
            <v>39509.112499999996</v>
          </cell>
        </row>
        <row r="7">
          <cell r="P7" t="str">
            <v>2 años</v>
          </cell>
          <cell r="Q7">
            <v>46234.484999999993</v>
          </cell>
        </row>
        <row r="8">
          <cell r="P8" t="str">
            <v>3 años</v>
          </cell>
          <cell r="Q8">
            <v>46058.017500000002</v>
          </cell>
        </row>
        <row r="9">
          <cell r="P9" t="str">
            <v>4 años</v>
          </cell>
          <cell r="Q9">
            <v>38587.56</v>
          </cell>
        </row>
        <row r="10">
          <cell r="P10" t="str">
            <v>5 años</v>
          </cell>
          <cell r="Q10">
            <v>5921.4650000000001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0.19508250271477634</v>
          </cell>
        </row>
        <row r="41">
          <cell r="B41">
            <v>44228</v>
          </cell>
          <cell r="E41">
            <v>0.19508250271477634</v>
          </cell>
        </row>
        <row r="42">
          <cell r="B42">
            <v>44256</v>
          </cell>
          <cell r="E42">
            <v>0.19508250271477634</v>
          </cell>
        </row>
        <row r="43">
          <cell r="B43">
            <v>44287</v>
          </cell>
          <cell r="E43">
            <v>0.19508250271477634</v>
          </cell>
        </row>
        <row r="44">
          <cell r="B44">
            <v>44317</v>
          </cell>
          <cell r="E44">
            <v>0.19508250271477634</v>
          </cell>
        </row>
        <row r="45">
          <cell r="B45">
            <v>44348</v>
          </cell>
          <cell r="E45">
            <v>0.19508250271477634</v>
          </cell>
        </row>
        <row r="46">
          <cell r="B46">
            <v>44378</v>
          </cell>
          <cell r="E46">
            <v>0.19508250271477634</v>
          </cell>
        </row>
        <row r="47">
          <cell r="B47">
            <v>44409</v>
          </cell>
          <cell r="E47">
            <v>0.19650742921717329</v>
          </cell>
        </row>
        <row r="48">
          <cell r="B48">
            <v>44440</v>
          </cell>
          <cell r="E48">
            <v>0.19690118214162744</v>
          </cell>
        </row>
        <row r="49">
          <cell r="B49">
            <v>44470</v>
          </cell>
          <cell r="E49">
            <v>0.19690118214162744</v>
          </cell>
        </row>
        <row r="50">
          <cell r="B50">
            <v>44501</v>
          </cell>
          <cell r="E50">
            <v>0.19666457724531866</v>
          </cell>
        </row>
        <row r="51">
          <cell r="B51">
            <v>44531</v>
          </cell>
          <cell r="E51">
            <v>0.19567048353918548</v>
          </cell>
        </row>
        <row r="52">
          <cell r="B52">
            <v>44562</v>
          </cell>
          <cell r="E52">
            <v>0.19677975439407133</v>
          </cell>
        </row>
        <row r="53">
          <cell r="B53">
            <v>44593</v>
          </cell>
          <cell r="E53">
            <v>0.19677975439407133</v>
          </cell>
        </row>
        <row r="54">
          <cell r="B54">
            <v>44621</v>
          </cell>
          <cell r="E54">
            <v>0.18718655032078055</v>
          </cell>
        </row>
        <row r="55">
          <cell r="B55">
            <v>44652</v>
          </cell>
          <cell r="E55">
            <v>0.18785832341075903</v>
          </cell>
        </row>
        <row r="56">
          <cell r="B56">
            <v>44682</v>
          </cell>
          <cell r="E56">
            <v>0.18785832341075903</v>
          </cell>
        </row>
        <row r="57">
          <cell r="B57">
            <v>44713</v>
          </cell>
          <cell r="E57">
            <v>0.18750644226838933</v>
          </cell>
        </row>
        <row r="61">
          <cell r="C61" t="str">
            <v>Femenino</v>
          </cell>
          <cell r="E61" t="str">
            <v>Masculino</v>
          </cell>
        </row>
        <row r="62">
          <cell r="B62" t="str">
            <v>Cantidad de NN</v>
          </cell>
          <cell r="D62">
            <v>0.49</v>
          </cell>
          <cell r="F62">
            <v>0.51</v>
          </cell>
        </row>
        <row r="66">
          <cell r="C66" t="str">
            <v xml:space="preserve">CAFI GD </v>
          </cell>
          <cell r="D66" t="str">
            <v>CAFI CG</v>
          </cell>
          <cell r="E66" t="str">
            <v>CAIPI T</v>
          </cell>
          <cell r="F66" t="str">
            <v>EE</v>
          </cell>
          <cell r="G66" t="str">
            <v>AESS</v>
          </cell>
        </row>
        <row r="67">
          <cell r="B67" t="str">
            <v>Este</v>
          </cell>
          <cell r="C67">
            <v>39</v>
          </cell>
          <cell r="D67">
            <v>1</v>
          </cell>
          <cell r="E67">
            <v>6</v>
          </cell>
          <cell r="F67">
            <v>0</v>
          </cell>
          <cell r="G67">
            <v>6</v>
          </cell>
        </row>
        <row r="68">
          <cell r="B68" t="str">
            <v>Metropolitana</v>
          </cell>
          <cell r="C68">
            <v>172</v>
          </cell>
          <cell r="D68">
            <v>13</v>
          </cell>
          <cell r="E68">
            <v>15</v>
          </cell>
          <cell r="F68">
            <v>13</v>
          </cell>
          <cell r="G68">
            <v>15</v>
          </cell>
        </row>
        <row r="69">
          <cell r="B69" t="str">
            <v>Norte Occidental</v>
          </cell>
          <cell r="C69">
            <v>72</v>
          </cell>
          <cell r="D69">
            <v>10</v>
          </cell>
          <cell r="E69">
            <v>9</v>
          </cell>
          <cell r="F69">
            <v>3</v>
          </cell>
          <cell r="G69">
            <v>9</v>
          </cell>
        </row>
        <row r="70">
          <cell r="B70" t="str">
            <v>Norte Oriental</v>
          </cell>
          <cell r="C70">
            <v>34</v>
          </cell>
          <cell r="D70">
            <v>0</v>
          </cell>
          <cell r="E70">
            <v>6</v>
          </cell>
          <cell r="F70">
            <v>12</v>
          </cell>
          <cell r="G70">
            <v>6</v>
          </cell>
        </row>
        <row r="71">
          <cell r="B71" t="str">
            <v>Sur</v>
          </cell>
          <cell r="C71">
            <v>59</v>
          </cell>
          <cell r="D71">
            <v>7</v>
          </cell>
          <cell r="E71">
            <v>8</v>
          </cell>
          <cell r="F71">
            <v>13</v>
          </cell>
          <cell r="G71">
            <v>8</v>
          </cell>
        </row>
        <row r="89">
          <cell r="Q89" t="str">
            <v>Cobertura de NN</v>
          </cell>
        </row>
        <row r="90">
          <cell r="P90" t="str">
            <v>CAIPI Nuevos</v>
          </cell>
          <cell r="Q90">
            <v>22250</v>
          </cell>
        </row>
        <row r="91">
          <cell r="P91" t="str">
            <v>Antiguos CIANI</v>
          </cell>
          <cell r="Q91">
            <v>6714</v>
          </cell>
        </row>
        <row r="92">
          <cell r="E92" t="str">
            <v>%</v>
          </cell>
          <cell r="F92" t="str">
            <v>NNs</v>
          </cell>
          <cell r="P92" t="str">
            <v>CAFI Gestión Directa</v>
          </cell>
          <cell r="Q92">
            <v>138368</v>
          </cell>
        </row>
        <row r="93">
          <cell r="B93" t="str">
            <v>Este</v>
          </cell>
          <cell r="C93">
            <v>64</v>
          </cell>
          <cell r="D93">
            <v>12</v>
          </cell>
          <cell r="E93">
            <v>0.10191082802547771</v>
          </cell>
          <cell r="F93">
            <v>19830</v>
          </cell>
          <cell r="P93" t="str">
            <v>CAFI Cogestión</v>
          </cell>
          <cell r="Q93">
            <v>11408</v>
          </cell>
        </row>
        <row r="94">
          <cell r="B94" t="str">
            <v>Metropolitana</v>
          </cell>
          <cell r="C94">
            <v>261</v>
          </cell>
          <cell r="D94">
            <v>31</v>
          </cell>
          <cell r="E94">
            <v>0.41560509554140129</v>
          </cell>
          <cell r="F94">
            <v>83850</v>
          </cell>
          <cell r="P94" t="str">
            <v>Experiencias Existentes</v>
          </cell>
          <cell r="Q94">
            <v>9449</v>
          </cell>
        </row>
        <row r="95">
          <cell r="B95" t="str">
            <v>Norte Occidental</v>
          </cell>
          <cell r="C95">
            <v>122</v>
          </cell>
          <cell r="D95">
            <v>18</v>
          </cell>
          <cell r="E95">
            <v>0.19426751592356689</v>
          </cell>
          <cell r="F95">
            <v>38650</v>
          </cell>
          <cell r="P95" t="str">
            <v>Antiguas Estancias de la Seguridad Social</v>
          </cell>
          <cell r="Q95">
            <v>7502</v>
          </cell>
        </row>
        <row r="96">
          <cell r="B96" t="str">
            <v>Norte Oriental</v>
          </cell>
          <cell r="C96">
            <v>70</v>
          </cell>
          <cell r="D96">
            <v>12</v>
          </cell>
          <cell r="E96">
            <v>0.11146496815286625</v>
          </cell>
          <cell r="F96">
            <v>20899</v>
          </cell>
        </row>
        <row r="97">
          <cell r="B97" t="str">
            <v>Sur</v>
          </cell>
          <cell r="C97">
            <v>111</v>
          </cell>
          <cell r="D97">
            <v>16</v>
          </cell>
          <cell r="E97">
            <v>0.17675159235668789</v>
          </cell>
          <cell r="F97">
            <v>32846</v>
          </cell>
        </row>
        <row r="99">
          <cell r="C99" t="str">
            <v>CAFI GD</v>
          </cell>
          <cell r="D99" t="str">
            <v>CAIPI N</v>
          </cell>
          <cell r="E99" t="str">
            <v>EE</v>
          </cell>
          <cell r="F99" t="str">
            <v>CAFI CG</v>
          </cell>
          <cell r="G99" t="str">
            <v>CAIPI T</v>
          </cell>
          <cell r="H99" t="str">
            <v>Antiguas Estancias de la SS</v>
          </cell>
          <cell r="I99" t="str">
            <v>CAIPI C</v>
          </cell>
        </row>
        <row r="100">
          <cell r="B100" t="str">
            <v>Este</v>
          </cell>
        </row>
        <row r="101">
          <cell r="C101">
            <v>14352</v>
          </cell>
          <cell r="D101">
            <v>3000</v>
          </cell>
          <cell r="E101">
            <v>0</v>
          </cell>
          <cell r="F101">
            <v>368</v>
          </cell>
          <cell r="G101">
            <v>916</v>
          </cell>
          <cell r="H101">
            <v>1194</v>
          </cell>
        </row>
        <row r="102">
          <cell r="B102" t="str">
            <v>Metropolitana</v>
          </cell>
        </row>
        <row r="103">
          <cell r="C103">
            <v>63296</v>
          </cell>
          <cell r="D103">
            <v>7750</v>
          </cell>
          <cell r="E103">
            <v>2996</v>
          </cell>
          <cell r="F103">
            <v>4784</v>
          </cell>
          <cell r="G103">
            <v>2288</v>
          </cell>
          <cell r="H103">
            <v>2558</v>
          </cell>
          <cell r="I103">
            <v>178</v>
          </cell>
        </row>
        <row r="104">
          <cell r="B104" t="str">
            <v>Norte Occidental</v>
          </cell>
        </row>
        <row r="105">
          <cell r="C105">
            <v>26496</v>
          </cell>
          <cell r="D105">
            <v>4500</v>
          </cell>
          <cell r="E105">
            <v>691</v>
          </cell>
          <cell r="F105">
            <v>3680</v>
          </cell>
          <cell r="G105">
            <v>1373</v>
          </cell>
          <cell r="H105">
            <v>1704</v>
          </cell>
          <cell r="I105">
            <v>206</v>
          </cell>
        </row>
        <row r="106">
          <cell r="B106" t="str">
            <v>Norte Oriental</v>
          </cell>
        </row>
        <row r="107">
          <cell r="C107">
            <v>12512</v>
          </cell>
          <cell r="D107">
            <v>3000</v>
          </cell>
          <cell r="E107">
            <v>2766</v>
          </cell>
          <cell r="G107">
            <v>916</v>
          </cell>
          <cell r="H107">
            <v>1705</v>
          </cell>
        </row>
        <row r="108">
          <cell r="B108" t="str">
            <v>Sur</v>
          </cell>
        </row>
        <row r="109">
          <cell r="C109">
            <v>21712</v>
          </cell>
          <cell r="D109">
            <v>4000</v>
          </cell>
          <cell r="E109">
            <v>2996</v>
          </cell>
          <cell r="F109">
            <v>2576</v>
          </cell>
          <cell r="G109">
            <v>1221</v>
          </cell>
          <cell r="H109">
            <v>341</v>
          </cell>
        </row>
        <row r="114">
          <cell r="Q114" t="str">
            <v>Servicios</v>
          </cell>
        </row>
        <row r="115">
          <cell r="P115" t="str">
            <v>CAIPI Nuevos</v>
          </cell>
          <cell r="Q115">
            <v>89</v>
          </cell>
          <cell r="R115">
            <v>0.1424</v>
          </cell>
        </row>
        <row r="116">
          <cell r="P116" t="str">
            <v>Antiguos CIANI</v>
          </cell>
          <cell r="Q116">
            <v>44</v>
          </cell>
          <cell r="R116">
            <v>7.0400000000000004E-2</v>
          </cell>
        </row>
        <row r="117">
          <cell r="P117" t="str">
            <v>CAFI Gestión Directa</v>
          </cell>
          <cell r="Q117">
            <v>376</v>
          </cell>
          <cell r="R117">
            <v>0.60160000000000002</v>
          </cell>
        </row>
        <row r="118">
          <cell r="P118" t="str">
            <v>CAFI Cogestión</v>
          </cell>
          <cell r="Q118">
            <v>31</v>
          </cell>
          <cell r="R118">
            <v>4.9599999999999998E-2</v>
          </cell>
        </row>
        <row r="119">
          <cell r="P119" t="str">
            <v>Experiencias Existentes</v>
          </cell>
          <cell r="Q119">
            <v>41</v>
          </cell>
          <cell r="R119">
            <v>6.5600000000000006E-2</v>
          </cell>
        </row>
        <row r="120">
          <cell r="P120" t="str">
            <v>Antiguas Estancias de la Seguridad Social</v>
          </cell>
          <cell r="Q120">
            <v>44</v>
          </cell>
          <cell r="R120">
            <v>7.0400000000000004E-2</v>
          </cell>
        </row>
        <row r="129">
          <cell r="B129" t="str">
            <v>Niños y Niñas sin documentos en centros  de servicios</v>
          </cell>
          <cell r="C129">
            <v>21709</v>
          </cell>
        </row>
        <row r="130">
          <cell r="B130" t="str">
            <v>Actas Obtenidas en Centros</v>
          </cell>
          <cell r="C130">
            <v>14609</v>
          </cell>
        </row>
        <row r="132">
          <cell r="B132" t="str">
            <v xml:space="preserve">NNs Inscritos </v>
          </cell>
          <cell r="E132" t="str">
            <v>Atendidos</v>
          </cell>
        </row>
        <row r="133">
          <cell r="B133" t="str">
            <v>CAFI EE</v>
          </cell>
          <cell r="C133">
            <v>11256</v>
          </cell>
          <cell r="E133">
            <v>36194</v>
          </cell>
        </row>
        <row r="134">
          <cell r="B134" t="str">
            <v>CAIPI T</v>
          </cell>
          <cell r="C134">
            <v>7477</v>
          </cell>
          <cell r="E134">
            <v>26908</v>
          </cell>
        </row>
        <row r="135">
          <cell r="B135" t="str">
            <v>CAIPI N</v>
          </cell>
          <cell r="C135">
            <v>19262</v>
          </cell>
          <cell r="E135">
            <v>49979</v>
          </cell>
        </row>
        <row r="136">
          <cell r="B136" t="str">
            <v>CAFI GD</v>
          </cell>
          <cell r="C136">
            <v>119596</v>
          </cell>
          <cell r="E136">
            <v>315414</v>
          </cell>
        </row>
        <row r="137">
          <cell r="B137" t="str">
            <v>CAFI CG</v>
          </cell>
          <cell r="C137">
            <v>12871</v>
          </cell>
          <cell r="E137">
            <v>40289</v>
          </cell>
        </row>
        <row r="138">
          <cell r="B138" t="str">
            <v>CAIPI GD</v>
          </cell>
          <cell r="C138">
            <v>156</v>
          </cell>
          <cell r="E138">
            <v>156</v>
          </cell>
        </row>
        <row r="139">
          <cell r="B139" t="str">
            <v>Antiguas Estancias SS</v>
          </cell>
          <cell r="C139">
            <v>7170</v>
          </cell>
          <cell r="E139">
            <v>10800</v>
          </cell>
        </row>
        <row r="140">
          <cell r="B140" t="str">
            <v>Total</v>
          </cell>
          <cell r="C140">
            <v>177788</v>
          </cell>
        </row>
        <row r="146">
          <cell r="F146">
            <v>2017</v>
          </cell>
          <cell r="G146">
            <v>2018</v>
          </cell>
          <cell r="H146">
            <v>2019</v>
          </cell>
          <cell r="I146">
            <v>2020</v>
          </cell>
          <cell r="J146">
            <v>2021</v>
          </cell>
          <cell r="K146">
            <v>2022</v>
          </cell>
        </row>
        <row r="147">
          <cell r="E147" t="str">
            <v>Niños y Niñas sin Registros de Nacimientos en Centros de Servicios</v>
          </cell>
          <cell r="F147">
            <v>10149</v>
          </cell>
          <cell r="G147">
            <v>4765</v>
          </cell>
          <cell r="H147">
            <v>3273</v>
          </cell>
          <cell r="I147">
            <v>808</v>
          </cell>
          <cell r="J147">
            <v>1947</v>
          </cell>
          <cell r="K147">
            <v>767</v>
          </cell>
        </row>
        <row r="148">
          <cell r="E148" t="str">
            <v>Familias sensibilizadas en Registros de Nacimientos</v>
          </cell>
          <cell r="F148">
            <v>3777</v>
          </cell>
          <cell r="G148">
            <v>7951</v>
          </cell>
          <cell r="H148">
            <v>3893</v>
          </cell>
          <cell r="I148">
            <v>951</v>
          </cell>
          <cell r="J148">
            <v>1331</v>
          </cell>
          <cell r="K148">
            <v>1514</v>
          </cell>
        </row>
        <row r="149">
          <cell r="E149" t="str">
            <v>Registros de Nacimientos</v>
          </cell>
          <cell r="F149">
            <v>2490</v>
          </cell>
          <cell r="H149">
            <v>1496</v>
          </cell>
          <cell r="I149">
            <v>505</v>
          </cell>
          <cell r="J149">
            <v>447</v>
          </cell>
          <cell r="K149">
            <v>702</v>
          </cell>
        </row>
        <row r="150">
          <cell r="E150" t="str">
            <v xml:space="preserve">Actas de Nacimientos Obtenidas </v>
          </cell>
          <cell r="F150">
            <v>1668</v>
          </cell>
          <cell r="G150">
            <v>4765</v>
          </cell>
          <cell r="H150">
            <v>2377</v>
          </cell>
          <cell r="I150">
            <v>1054</v>
          </cell>
          <cell r="J150">
            <v>4371</v>
          </cell>
        </row>
        <row r="166">
          <cell r="D166" t="str">
            <v>REPÚBLICA DOMINICANA</v>
          </cell>
          <cell r="E166">
            <v>172597</v>
          </cell>
        </row>
        <row r="167">
          <cell r="D167" t="str">
            <v>HAITI</v>
          </cell>
          <cell r="E167">
            <v>3163</v>
          </cell>
        </row>
        <row r="168">
          <cell r="D168" t="str">
            <v>VENEZUELA</v>
          </cell>
          <cell r="E168">
            <v>41</v>
          </cell>
        </row>
        <row r="169">
          <cell r="D169" t="str">
            <v>ESTADOS UNIDOS</v>
          </cell>
          <cell r="E169">
            <v>44</v>
          </cell>
        </row>
        <row r="170">
          <cell r="D170" t="str">
            <v>ARGENTINA</v>
          </cell>
          <cell r="E170">
            <v>15</v>
          </cell>
        </row>
        <row r="210">
          <cell r="D210" t="str">
            <v>Cobertura de los servicios del INAIPI</v>
          </cell>
          <cell r="E210" t="str">
            <v>Tasa de Cobertura</v>
          </cell>
          <cell r="F210" t="str">
            <v>NNs Inscritos</v>
          </cell>
          <cell r="I210" t="str">
            <v>Tasa de Cobertura</v>
          </cell>
        </row>
        <row r="211">
          <cell r="O211" t="str">
            <v>M</v>
          </cell>
          <cell r="Q211" t="str">
            <v>F</v>
          </cell>
        </row>
        <row r="212">
          <cell r="N212">
            <v>0</v>
          </cell>
          <cell r="P212">
            <v>-7523</v>
          </cell>
          <cell r="Q212">
            <v>7360</v>
          </cell>
        </row>
        <row r="213">
          <cell r="N213">
            <v>1</v>
          </cell>
          <cell r="P213">
            <v>-13579</v>
          </cell>
          <cell r="Q213">
            <v>13094</v>
          </cell>
        </row>
        <row r="214">
          <cell r="N214">
            <v>2</v>
          </cell>
          <cell r="P214">
            <v>-17941</v>
          </cell>
          <cell r="Q214">
            <v>17385</v>
          </cell>
        </row>
        <row r="215">
          <cell r="N215">
            <v>3</v>
          </cell>
          <cell r="P215">
            <v>-21646</v>
          </cell>
          <cell r="Q215">
            <v>21039</v>
          </cell>
        </row>
        <row r="216">
          <cell r="N216">
            <v>4</v>
          </cell>
          <cell r="P216">
            <v>-21106</v>
          </cell>
          <cell r="Q216">
            <v>20259</v>
          </cell>
        </row>
        <row r="217">
          <cell r="N217">
            <v>5</v>
          </cell>
          <cell r="P217">
            <v>-7320</v>
          </cell>
          <cell r="Q217">
            <v>7128</v>
          </cell>
        </row>
        <row r="271">
          <cell r="B271">
            <v>43831</v>
          </cell>
          <cell r="D271">
            <v>195668</v>
          </cell>
          <cell r="E271">
            <v>0.2052707719841925</v>
          </cell>
          <cell r="F271">
            <v>180769</v>
          </cell>
          <cell r="I271">
            <v>0.23579208876780391</v>
          </cell>
        </row>
        <row r="272">
          <cell r="B272">
            <v>43862</v>
          </cell>
          <cell r="D272">
            <v>203125</v>
          </cell>
          <cell r="E272">
            <v>0.21309373816510163</v>
          </cell>
          <cell r="F272">
            <v>180769</v>
          </cell>
          <cell r="I272">
            <v>0.24483953632809849</v>
          </cell>
        </row>
        <row r="273">
          <cell r="B273">
            <v>43891</v>
          </cell>
          <cell r="D273">
            <v>203125</v>
          </cell>
          <cell r="E273">
            <v>0.21309373816510163</v>
          </cell>
          <cell r="F273">
            <v>188899</v>
          </cell>
          <cell r="I273">
            <v>0.24483953632809849</v>
          </cell>
        </row>
        <row r="274">
          <cell r="B274">
            <v>43922</v>
          </cell>
          <cell r="D274">
            <v>203875</v>
          </cell>
          <cell r="E274">
            <v>0.21388054581371121</v>
          </cell>
          <cell r="F274">
            <v>188899</v>
          </cell>
          <cell r="I274">
            <v>0.24574506396104404</v>
          </cell>
        </row>
        <row r="275">
          <cell r="B275">
            <v>43952</v>
          </cell>
          <cell r="D275">
            <v>204793</v>
          </cell>
          <cell r="E275">
            <v>0.21484359837560937</v>
          </cell>
          <cell r="F275">
            <v>188727</v>
          </cell>
          <cell r="I275">
            <v>0.24685153000245302</v>
          </cell>
        </row>
        <row r="276">
          <cell r="B276">
            <v>43983</v>
          </cell>
          <cell r="D276">
            <v>205161</v>
          </cell>
          <cell r="E276">
            <v>0.2152296586618605</v>
          </cell>
          <cell r="F276">
            <v>188727</v>
          </cell>
          <cell r="I276">
            <v>0.24729516025490472</v>
          </cell>
        </row>
        <row r="277">
          <cell r="B277">
            <v>44013</v>
          </cell>
          <cell r="D277">
            <v>205161</v>
          </cell>
          <cell r="E277">
            <v>0.2152296586618605</v>
          </cell>
          <cell r="F277">
            <v>188727</v>
          </cell>
          <cell r="I277">
            <v>0.24729516025490472</v>
          </cell>
        </row>
        <row r="278">
          <cell r="B278">
            <v>44044</v>
          </cell>
          <cell r="D278">
            <v>204793</v>
          </cell>
          <cell r="E278">
            <v>0.21484359837560937</v>
          </cell>
          <cell r="F278">
            <v>188727</v>
          </cell>
          <cell r="I278">
            <v>0.24685153000245302</v>
          </cell>
        </row>
        <row r="279">
          <cell r="B279">
            <v>44075</v>
          </cell>
          <cell r="D279">
            <v>203129</v>
          </cell>
          <cell r="E279">
            <v>0.21309793447256087</v>
          </cell>
          <cell r="F279">
            <v>156698</v>
          </cell>
          <cell r="I279">
            <v>0.24484475550753909</v>
          </cell>
        </row>
        <row r="280">
          <cell r="B280">
            <v>44105</v>
          </cell>
          <cell r="D280">
            <v>203029</v>
          </cell>
          <cell r="E280">
            <v>0.21299302678607959</v>
          </cell>
          <cell r="F280">
            <v>152414</v>
          </cell>
          <cell r="I280">
            <v>0.24472471438040511</v>
          </cell>
        </row>
        <row r="281">
          <cell r="B281">
            <v>44136</v>
          </cell>
          <cell r="D281">
            <v>205323</v>
          </cell>
          <cell r="E281">
            <v>0.21539960911396017</v>
          </cell>
          <cell r="F281">
            <v>153059</v>
          </cell>
          <cell r="I281">
            <v>0.24749087948392753</v>
          </cell>
        </row>
        <row r="282">
          <cell r="B282">
            <v>44166</v>
          </cell>
          <cell r="D282">
            <v>205323</v>
          </cell>
          <cell r="E282">
            <v>0.21539960911396017</v>
          </cell>
          <cell r="F282">
            <v>170923</v>
          </cell>
          <cell r="I282">
            <v>0.24749087948392753</v>
          </cell>
        </row>
        <row r="283">
          <cell r="B283">
            <v>44197</v>
          </cell>
          <cell r="D283">
            <v>205323</v>
          </cell>
          <cell r="E283">
            <v>0.21662703177192247</v>
          </cell>
          <cell r="F283">
            <v>173388</v>
          </cell>
          <cell r="I283">
            <v>0.24861261478531901</v>
          </cell>
        </row>
        <row r="284">
          <cell r="B284">
            <v>44228</v>
          </cell>
          <cell r="D284">
            <v>205323</v>
          </cell>
          <cell r="E284">
            <v>0.21662703177192247</v>
          </cell>
          <cell r="F284">
            <v>177788</v>
          </cell>
          <cell r="I284">
            <v>0.24861261478531901</v>
          </cell>
        </row>
        <row r="285">
          <cell r="B285">
            <v>44256</v>
          </cell>
          <cell r="D285">
            <v>205323</v>
          </cell>
          <cell r="E285">
            <v>0.21662703177192247</v>
          </cell>
          <cell r="F285">
            <v>173388</v>
          </cell>
          <cell r="I285">
            <v>0.24861261478531901</v>
          </cell>
        </row>
        <row r="286">
          <cell r="B286">
            <v>44287</v>
          </cell>
          <cell r="D286">
            <v>205323</v>
          </cell>
          <cell r="E286">
            <v>0.21662703177192247</v>
          </cell>
          <cell r="F286">
            <v>173388</v>
          </cell>
          <cell r="I286">
            <v>0.24861261478531901</v>
          </cell>
        </row>
        <row r="287">
          <cell r="B287">
            <v>44317</v>
          </cell>
          <cell r="D287">
            <v>205323</v>
          </cell>
          <cell r="E287">
            <v>0.21662703177192247</v>
          </cell>
          <cell r="F287">
            <v>175029</v>
          </cell>
          <cell r="I287">
            <v>0.24861261478531901</v>
          </cell>
        </row>
        <row r="288">
          <cell r="B288">
            <v>44348</v>
          </cell>
          <cell r="D288">
            <v>205323</v>
          </cell>
          <cell r="E288">
            <v>0.21662703177192247</v>
          </cell>
          <cell r="F288">
            <v>173581</v>
          </cell>
          <cell r="I288">
            <v>0.24861261478531901</v>
          </cell>
        </row>
        <row r="289">
          <cell r="B289">
            <v>44378</v>
          </cell>
          <cell r="D289">
            <v>205323</v>
          </cell>
          <cell r="E289">
            <v>0.21662703177192247</v>
          </cell>
          <cell r="F289">
            <v>171234</v>
          </cell>
          <cell r="I289">
            <v>0.24861261478531901</v>
          </cell>
        </row>
        <row r="290">
          <cell r="B290">
            <v>44409</v>
          </cell>
          <cell r="D290">
            <v>206823</v>
          </cell>
          <cell r="E290">
            <v>0.21820961408202841</v>
          </cell>
          <cell r="F290">
            <v>160517</v>
          </cell>
          <cell r="I290">
            <v>0.25042925711649316</v>
          </cell>
        </row>
        <row r="291">
          <cell r="B291">
            <v>44440</v>
          </cell>
          <cell r="D291">
            <v>207237</v>
          </cell>
          <cell r="E291">
            <v>0.21864640679961764</v>
          </cell>
          <cell r="F291">
            <v>154642</v>
          </cell>
          <cell r="I291">
            <v>0.25092994786000583</v>
          </cell>
        </row>
        <row r="292">
          <cell r="B292">
            <v>44470</v>
          </cell>
          <cell r="D292">
            <v>207237</v>
          </cell>
          <cell r="E292">
            <v>0.21864640679961764</v>
          </cell>
          <cell r="F292">
            <v>164135</v>
          </cell>
          <cell r="I292">
            <v>0.25092994786000583</v>
          </cell>
        </row>
        <row r="293">
          <cell r="B293">
            <v>44501</v>
          </cell>
          <cell r="D293">
            <v>206988</v>
          </cell>
          <cell r="E293">
            <v>0.21838369813614006</v>
          </cell>
          <cell r="F293">
            <v>170681</v>
          </cell>
          <cell r="I293">
            <v>0.25062848484689609</v>
          </cell>
        </row>
        <row r="294">
          <cell r="B294">
            <v>44531</v>
          </cell>
          <cell r="D294">
            <v>205941</v>
          </cell>
          <cell r="E294">
            <v>0.21727905568368611</v>
          </cell>
          <cell r="F294">
            <v>172844</v>
          </cell>
          <cell r="I294">
            <v>0.24935971877433002</v>
          </cell>
        </row>
        <row r="295">
          <cell r="B295">
            <v>44562</v>
          </cell>
          <cell r="D295">
            <v>205772</v>
          </cell>
          <cell r="E295">
            <v>0.21834889643463498</v>
          </cell>
          <cell r="F295">
            <v>173261</v>
          </cell>
          <cell r="I295">
            <v>0.25031208027178636</v>
          </cell>
        </row>
        <row r="296">
          <cell r="B296">
            <v>44593</v>
          </cell>
          <cell r="D296">
            <v>205772</v>
          </cell>
          <cell r="E296">
            <v>0.21834889643463498</v>
          </cell>
          <cell r="F296">
            <v>175351</v>
          </cell>
          <cell r="I296">
            <v>0.25031208027178636</v>
          </cell>
        </row>
        <row r="297">
          <cell r="B297">
            <v>44621</v>
          </cell>
          <cell r="D297">
            <v>195741</v>
          </cell>
          <cell r="E297">
            <v>0.20770479626485569</v>
          </cell>
          <cell r="F297">
            <v>176605</v>
          </cell>
          <cell r="I297">
            <v>0.23811066340101655</v>
          </cell>
        </row>
        <row r="298">
          <cell r="B298">
            <v>44652</v>
          </cell>
          <cell r="D298">
            <v>196443</v>
          </cell>
          <cell r="E298">
            <v>0.20844970288624787</v>
          </cell>
          <cell r="F298">
            <v>176488</v>
          </cell>
          <cell r="I298">
            <v>0.23896394616944511</v>
          </cell>
        </row>
        <row r="299">
          <cell r="B299">
            <v>44682</v>
          </cell>
          <cell r="D299">
            <v>196443</v>
          </cell>
          <cell r="E299">
            <v>0.20844970288624787</v>
          </cell>
          <cell r="F299">
            <v>177788</v>
          </cell>
          <cell r="I299">
            <v>0.23896394616944511</v>
          </cell>
        </row>
        <row r="300">
          <cell r="B300">
            <v>44713</v>
          </cell>
          <cell r="D300">
            <v>196075</v>
          </cell>
          <cell r="E300">
            <v>0.20805921052631579</v>
          </cell>
          <cell r="F300">
            <v>175801</v>
          </cell>
          <cell r="I300">
            <v>0.23851623607489927</v>
          </cell>
        </row>
        <row r="303">
          <cell r="J303" t="str">
            <v>Gasto Público en educación de la primera Infancia como porcentaje del gasto público en educación</v>
          </cell>
        </row>
        <row r="304">
          <cell r="E304" t="str">
            <v>Presupuesto a Primera Infancia</v>
          </cell>
          <cell r="F304" t="str">
            <v>Cobertura de NNs</v>
          </cell>
        </row>
        <row r="305">
          <cell r="A305">
            <v>2015</v>
          </cell>
          <cell r="E305">
            <v>2045096932</v>
          </cell>
          <cell r="F305">
            <v>38910</v>
          </cell>
          <cell r="J305">
            <v>2015</v>
          </cell>
          <cell r="M305">
            <v>1.906836840656035E-2</v>
          </cell>
        </row>
        <row r="306">
          <cell r="A306">
            <v>2016</v>
          </cell>
          <cell r="E306">
            <v>1960264115</v>
          </cell>
          <cell r="F306">
            <v>92730</v>
          </cell>
          <cell r="J306">
            <v>2016</v>
          </cell>
          <cell r="M306">
            <v>1.5379100616713146E-2</v>
          </cell>
        </row>
        <row r="307">
          <cell r="A307">
            <v>2017</v>
          </cell>
          <cell r="E307">
            <v>3516894803</v>
          </cell>
          <cell r="F307">
            <v>128399</v>
          </cell>
          <cell r="J307">
            <v>2017</v>
          </cell>
          <cell r="M307">
            <v>2.4714746278067537E-2</v>
          </cell>
        </row>
        <row r="308">
          <cell r="A308">
            <v>2018</v>
          </cell>
          <cell r="E308">
            <v>4155483488</v>
          </cell>
          <cell r="F308">
            <v>185633</v>
          </cell>
          <cell r="J308">
            <v>2018</v>
          </cell>
          <cell r="M308">
            <v>2.7278136431024023E-2</v>
          </cell>
        </row>
        <row r="309">
          <cell r="A309">
            <v>2019</v>
          </cell>
          <cell r="E309">
            <v>5057055459</v>
          </cell>
          <cell r="F309">
            <v>195668</v>
          </cell>
          <cell r="J309">
            <v>2019</v>
          </cell>
          <cell r="M309">
            <v>2.9952810474994179E-2</v>
          </cell>
        </row>
        <row r="310">
          <cell r="A310">
            <v>2020</v>
          </cell>
          <cell r="E310">
            <v>5960525858</v>
          </cell>
          <cell r="F310">
            <v>205323</v>
          </cell>
          <cell r="J310">
            <v>2020</v>
          </cell>
          <cell r="M310">
            <v>3.4944712915789197E-2</v>
          </cell>
        </row>
        <row r="311">
          <cell r="A311">
            <v>2021</v>
          </cell>
          <cell r="E311">
            <v>6686626554</v>
          </cell>
          <cell r="F311">
            <v>205941</v>
          </cell>
          <cell r="J311">
            <v>2021</v>
          </cell>
          <cell r="M311">
            <v>3.4376739903614312E-2</v>
          </cell>
        </row>
        <row r="312">
          <cell r="A312">
            <v>2022</v>
          </cell>
          <cell r="E312">
            <v>8336626554</v>
          </cell>
          <cell r="F312">
            <v>210691</v>
          </cell>
          <cell r="J312">
            <v>2022</v>
          </cell>
          <cell r="M312">
            <v>3.6066231911457476E-2</v>
          </cell>
        </row>
        <row r="332">
          <cell r="B332" t="str">
            <v>ESTE</v>
          </cell>
          <cell r="C332">
            <v>9</v>
          </cell>
        </row>
        <row r="333">
          <cell r="B333" t="str">
            <v>METROPOLITANA</v>
          </cell>
          <cell r="C333">
            <v>14</v>
          </cell>
        </row>
        <row r="334">
          <cell r="B334" t="str">
            <v>NORTE OCCIDENTAL</v>
          </cell>
          <cell r="C334">
            <v>3</v>
          </cell>
        </row>
        <row r="335">
          <cell r="B335" t="str">
            <v>NORTE ORIENTAL</v>
          </cell>
          <cell r="C335">
            <v>13</v>
          </cell>
        </row>
        <row r="336">
          <cell r="B336" t="str">
            <v>SUR</v>
          </cell>
          <cell r="C336">
            <v>4</v>
          </cell>
        </row>
        <row r="345">
          <cell r="B345" t="str">
            <v>ESTE</v>
          </cell>
          <cell r="C345">
            <v>1353</v>
          </cell>
        </row>
        <row r="346">
          <cell r="B346" t="str">
            <v>METROPOLITANA</v>
          </cell>
          <cell r="C346">
            <v>2494</v>
          </cell>
          <cell r="E346" t="str">
            <v>CAFI</v>
          </cell>
          <cell r="F346">
            <v>4716</v>
          </cell>
        </row>
        <row r="347">
          <cell r="B347" t="str">
            <v>NORTE OCCIDENTAL</v>
          </cell>
          <cell r="C347">
            <v>1441</v>
          </cell>
          <cell r="E347" t="str">
            <v>CAIPI</v>
          </cell>
          <cell r="F347">
            <v>592</v>
          </cell>
          <cell r="H347" t="str">
            <v>F</v>
          </cell>
          <cell r="I347">
            <v>2596</v>
          </cell>
        </row>
        <row r="348">
          <cell r="B348" t="str">
            <v>NORTE ORIENTAL</v>
          </cell>
          <cell r="C348">
            <v>20</v>
          </cell>
          <cell r="H348" t="str">
            <v>M</v>
          </cell>
          <cell r="I348">
            <v>2712</v>
          </cell>
        </row>
        <row r="349">
          <cell r="B349" t="str">
            <v>SUR</v>
          </cell>
          <cell r="C349">
            <v>0</v>
          </cell>
          <cell r="N349" t="str">
            <v xml:space="preserve"> NNs Inscritos</v>
          </cell>
          <cell r="O349" t="str">
            <v xml:space="preserve"> NNs Con Seguro</v>
          </cell>
          <cell r="P349" t="str">
            <v>% NNs Asegurados</v>
          </cell>
        </row>
        <row r="350">
          <cell r="B350" t="str">
            <v>Total general</v>
          </cell>
          <cell r="C350">
            <v>5308</v>
          </cell>
          <cell r="M350" t="str">
            <v>ESTE</v>
          </cell>
          <cell r="N350">
            <v>17410</v>
          </cell>
          <cell r="O350">
            <v>2005</v>
          </cell>
          <cell r="P350">
            <v>0.11516369902354968</v>
          </cell>
        </row>
        <row r="351">
          <cell r="M351" t="str">
            <v>METROPOLITANA</v>
          </cell>
          <cell r="N351">
            <v>79483</v>
          </cell>
          <cell r="O351">
            <v>14316</v>
          </cell>
          <cell r="P351">
            <v>0.1801139866386523</v>
          </cell>
        </row>
        <row r="352">
          <cell r="M352" t="str">
            <v>NORTE OCCIDENTAL</v>
          </cell>
          <cell r="N352">
            <v>32636</v>
          </cell>
          <cell r="O352">
            <v>4143</v>
          </cell>
          <cell r="P352">
            <v>0.12694570413040815</v>
          </cell>
        </row>
        <row r="353">
          <cell r="M353" t="str">
            <v>NORTE ORIENTAL</v>
          </cell>
          <cell r="N353">
            <v>16354</v>
          </cell>
          <cell r="O353">
            <v>3839</v>
          </cell>
          <cell r="P353">
            <v>0.23474379356732297</v>
          </cell>
        </row>
        <row r="354">
          <cell r="M354" t="str">
            <v>SUR</v>
          </cell>
          <cell r="N354">
            <v>31914</v>
          </cell>
          <cell r="O354">
            <v>6022</v>
          </cell>
          <cell r="P354">
            <v>0.18869461678260324</v>
          </cell>
        </row>
        <row r="355">
          <cell r="M355" t="str">
            <v>Total general</v>
          </cell>
          <cell r="N355">
            <v>177797</v>
          </cell>
          <cell r="O355">
            <v>30325</v>
          </cell>
          <cell r="P355">
            <v>0.1705596832342503</v>
          </cell>
        </row>
        <row r="358">
          <cell r="N358" t="str">
            <v xml:space="preserve"> NNs Inscritos</v>
          </cell>
          <cell r="O358" t="str">
            <v xml:space="preserve"> NNs Con Seguro</v>
          </cell>
          <cell r="P358" t="str">
            <v>% NNs Asegurados</v>
          </cell>
        </row>
        <row r="359">
          <cell r="M359" t="str">
            <v>CAFI CG</v>
          </cell>
          <cell r="N359">
            <v>12528</v>
          </cell>
          <cell r="O359">
            <v>1270</v>
          </cell>
          <cell r="P359">
            <v>0.10137292464878672</v>
          </cell>
        </row>
        <row r="360">
          <cell r="M360" t="str">
            <v>EE</v>
          </cell>
          <cell r="N360">
            <v>10708</v>
          </cell>
          <cell r="O360">
            <v>1165</v>
          </cell>
          <cell r="P360">
            <v>0.10879716100112066</v>
          </cell>
        </row>
        <row r="361">
          <cell r="M361" t="str">
            <v>CAFI GD</v>
          </cell>
          <cell r="N361">
            <v>109507</v>
          </cell>
          <cell r="O361">
            <v>14751</v>
          </cell>
          <cell r="P361">
            <v>0.13470371757056626</v>
          </cell>
        </row>
        <row r="362">
          <cell r="M362" t="str">
            <v>CAIPI N</v>
          </cell>
          <cell r="N362">
            <v>15649</v>
          </cell>
          <cell r="O362">
            <v>3749</v>
          </cell>
          <cell r="P362">
            <v>0.23956802351587961</v>
          </cell>
        </row>
        <row r="363">
          <cell r="M363" t="str">
            <v>CAIPI SS</v>
          </cell>
          <cell r="N363">
            <v>5002</v>
          </cell>
          <cell r="O363">
            <v>1064</v>
          </cell>
          <cell r="P363">
            <v>0.21271491403438625</v>
          </cell>
        </row>
        <row r="364">
          <cell r="M364" t="str">
            <v>CAIPI T</v>
          </cell>
          <cell r="N364">
            <v>5977</v>
          </cell>
          <cell r="O364">
            <v>1643</v>
          </cell>
          <cell r="P364">
            <v>0.27488706709051364</v>
          </cell>
        </row>
        <row r="365">
          <cell r="M365" t="str">
            <v>Total general</v>
          </cell>
          <cell r="N365">
            <v>159371</v>
          </cell>
          <cell r="O365">
            <v>23642</v>
          </cell>
          <cell r="P365">
            <v>0.14834568397010747</v>
          </cell>
        </row>
        <row r="378">
          <cell r="B378" t="str">
            <v>CAFI</v>
          </cell>
          <cell r="D378">
            <v>47150</v>
          </cell>
          <cell r="F378" t="str">
            <v>F</v>
          </cell>
          <cell r="I378">
            <v>30580</v>
          </cell>
        </row>
        <row r="379">
          <cell r="B379" t="str">
            <v>CAIPI</v>
          </cell>
          <cell r="D379">
            <v>16905</v>
          </cell>
          <cell r="F379" t="str">
            <v>M</v>
          </cell>
          <cell r="I379">
            <v>33475</v>
          </cell>
        </row>
        <row r="453">
          <cell r="B453" t="str">
            <v>Detección Temprana y Atención a las necesidades Educativas Especiales y Condición de Discapacidad</v>
          </cell>
        </row>
        <row r="456">
          <cell r="A456">
            <v>2016</v>
          </cell>
          <cell r="B456">
            <v>15</v>
          </cell>
        </row>
        <row r="457">
          <cell r="A457">
            <v>2017</v>
          </cell>
          <cell r="B457">
            <v>660</v>
          </cell>
        </row>
        <row r="458">
          <cell r="A458">
            <v>2018</v>
          </cell>
          <cell r="B458">
            <v>988</v>
          </cell>
        </row>
        <row r="459">
          <cell r="A459">
            <v>2019</v>
          </cell>
          <cell r="B459">
            <v>1144</v>
          </cell>
        </row>
        <row r="460">
          <cell r="A460">
            <v>2020</v>
          </cell>
          <cell r="B460">
            <v>476</v>
          </cell>
        </row>
        <row r="461">
          <cell r="A461">
            <v>2021</v>
          </cell>
          <cell r="B461">
            <v>386</v>
          </cell>
        </row>
        <row r="471">
          <cell r="B471" t="str">
            <v>Visitas Domiciliarias</v>
          </cell>
          <cell r="C471" t="str">
            <v>Talleres a Familias</v>
          </cell>
        </row>
        <row r="473">
          <cell r="A473">
            <v>2017</v>
          </cell>
          <cell r="B473">
            <v>327703</v>
          </cell>
          <cell r="C473">
            <v>10158</v>
          </cell>
        </row>
        <row r="474">
          <cell r="A474">
            <v>2018</v>
          </cell>
          <cell r="B474">
            <v>1210343</v>
          </cell>
          <cell r="C474">
            <v>17938</v>
          </cell>
        </row>
        <row r="475">
          <cell r="A475">
            <v>2019</v>
          </cell>
          <cell r="B475">
            <v>1708667</v>
          </cell>
          <cell r="C475">
            <v>31055</v>
          </cell>
        </row>
        <row r="476">
          <cell r="A476">
            <v>2020</v>
          </cell>
          <cell r="B476">
            <v>566590</v>
          </cell>
          <cell r="C476">
            <v>12775</v>
          </cell>
        </row>
      </sheetData>
      <sheetData sheetId="20"/>
    </sheetDataSet>
  </externalBook>
</externalLink>
</file>

<file path=xl/tables/table1.xml><?xml version="1.0" encoding="utf-8"?>
<table xmlns="http://schemas.openxmlformats.org/spreadsheetml/2006/main" id="1" name="Tabla1" displayName="Tabla1" ref="A1:K402" totalsRowCount="1">
  <autoFilter ref="A1:K401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55" totalsRowCount="1">
  <autoFilter ref="A1:C54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2"/>
  <sheetViews>
    <sheetView topLeftCell="A2" workbookViewId="0">
      <selection activeCell="C22" sqref="C22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81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314</v>
      </c>
      <c r="C2" t="s">
        <v>314</v>
      </c>
      <c r="D2">
        <v>814</v>
      </c>
      <c r="E2" t="s">
        <v>315</v>
      </c>
      <c r="F2">
        <v>124</v>
      </c>
      <c r="G2" t="s">
        <v>316</v>
      </c>
      <c r="H2" t="s">
        <v>17</v>
      </c>
      <c r="I2" t="s">
        <v>40</v>
      </c>
      <c r="J2" t="s">
        <v>14</v>
      </c>
      <c r="K2" s="1">
        <v>4</v>
      </c>
    </row>
    <row r="3" spans="1:11" x14ac:dyDescent="0.25">
      <c r="A3" t="s">
        <v>10</v>
      </c>
      <c r="B3" t="s">
        <v>314</v>
      </c>
      <c r="C3" t="s">
        <v>314</v>
      </c>
      <c r="D3">
        <v>814</v>
      </c>
      <c r="E3" t="s">
        <v>315</v>
      </c>
      <c r="F3">
        <v>124</v>
      </c>
      <c r="G3" t="s">
        <v>316</v>
      </c>
      <c r="H3" t="s">
        <v>17</v>
      </c>
      <c r="I3" t="s">
        <v>40</v>
      </c>
      <c r="J3" t="s">
        <v>15</v>
      </c>
      <c r="K3" s="1">
        <v>2</v>
      </c>
    </row>
    <row r="4" spans="1:11" x14ac:dyDescent="0.25">
      <c r="A4" t="s">
        <v>10</v>
      </c>
      <c r="B4" t="s">
        <v>172</v>
      </c>
      <c r="C4" t="s">
        <v>172</v>
      </c>
      <c r="D4">
        <v>241</v>
      </c>
      <c r="E4" t="s">
        <v>172</v>
      </c>
      <c r="F4">
        <v>1196</v>
      </c>
      <c r="G4" t="s">
        <v>173</v>
      </c>
      <c r="H4" t="s">
        <v>12</v>
      </c>
      <c r="I4" t="s">
        <v>13</v>
      </c>
      <c r="J4" t="s">
        <v>14</v>
      </c>
      <c r="K4" s="1">
        <v>6</v>
      </c>
    </row>
    <row r="5" spans="1:11" x14ac:dyDescent="0.25">
      <c r="A5" t="s">
        <v>10</v>
      </c>
      <c r="B5" t="s">
        <v>172</v>
      </c>
      <c r="C5" t="s">
        <v>172</v>
      </c>
      <c r="D5">
        <v>241</v>
      </c>
      <c r="E5" t="s">
        <v>172</v>
      </c>
      <c r="F5">
        <v>1196</v>
      </c>
      <c r="G5" t="s">
        <v>173</v>
      </c>
      <c r="H5" t="s">
        <v>12</v>
      </c>
      <c r="I5" t="s">
        <v>13</v>
      </c>
      <c r="J5" t="s">
        <v>15</v>
      </c>
      <c r="K5" s="1">
        <v>4</v>
      </c>
    </row>
    <row r="6" spans="1:11" x14ac:dyDescent="0.25">
      <c r="A6" t="s">
        <v>10</v>
      </c>
      <c r="B6" t="s">
        <v>172</v>
      </c>
      <c r="C6" t="s">
        <v>172</v>
      </c>
      <c r="D6">
        <v>34</v>
      </c>
      <c r="E6" t="s">
        <v>251</v>
      </c>
      <c r="F6">
        <v>264</v>
      </c>
      <c r="G6" t="s">
        <v>251</v>
      </c>
      <c r="H6" t="s">
        <v>12</v>
      </c>
      <c r="I6" t="s">
        <v>13</v>
      </c>
      <c r="J6" t="s">
        <v>14</v>
      </c>
      <c r="K6" s="1">
        <v>11</v>
      </c>
    </row>
    <row r="7" spans="1:11" x14ac:dyDescent="0.25">
      <c r="A7" t="s">
        <v>10</v>
      </c>
      <c r="B7" t="s">
        <v>172</v>
      </c>
      <c r="C7" t="s">
        <v>172</v>
      </c>
      <c r="D7">
        <v>34</v>
      </c>
      <c r="E7" t="s">
        <v>251</v>
      </c>
      <c r="F7">
        <v>264</v>
      </c>
      <c r="G7" t="s">
        <v>251</v>
      </c>
      <c r="H7" t="s">
        <v>12</v>
      </c>
      <c r="I7" t="s">
        <v>13</v>
      </c>
      <c r="J7" t="s">
        <v>15</v>
      </c>
      <c r="K7" s="1">
        <v>6</v>
      </c>
    </row>
    <row r="8" spans="1:11" x14ac:dyDescent="0.25">
      <c r="A8" t="s">
        <v>10</v>
      </c>
      <c r="B8" t="s">
        <v>172</v>
      </c>
      <c r="C8" t="s">
        <v>172</v>
      </c>
      <c r="D8">
        <v>34</v>
      </c>
      <c r="E8" t="s">
        <v>251</v>
      </c>
      <c r="F8">
        <v>265</v>
      </c>
      <c r="G8" t="s">
        <v>252</v>
      </c>
      <c r="H8" t="s">
        <v>12</v>
      </c>
      <c r="I8" t="s">
        <v>13</v>
      </c>
      <c r="J8" t="s">
        <v>14</v>
      </c>
      <c r="K8" s="1">
        <v>28</v>
      </c>
    </row>
    <row r="9" spans="1:11" x14ac:dyDescent="0.25">
      <c r="A9" t="s">
        <v>10</v>
      </c>
      <c r="B9" t="s">
        <v>172</v>
      </c>
      <c r="C9" t="s">
        <v>172</v>
      </c>
      <c r="D9">
        <v>34</v>
      </c>
      <c r="E9" t="s">
        <v>251</v>
      </c>
      <c r="F9">
        <v>265</v>
      </c>
      <c r="G9" t="s">
        <v>252</v>
      </c>
      <c r="H9" t="s">
        <v>12</v>
      </c>
      <c r="I9" t="s">
        <v>13</v>
      </c>
      <c r="J9" t="s">
        <v>15</v>
      </c>
      <c r="K9" s="1">
        <v>32</v>
      </c>
    </row>
    <row r="10" spans="1:11" x14ac:dyDescent="0.25">
      <c r="A10" t="s">
        <v>10</v>
      </c>
      <c r="B10" t="s">
        <v>172</v>
      </c>
      <c r="C10" t="s">
        <v>174</v>
      </c>
      <c r="D10">
        <v>24</v>
      </c>
      <c r="E10" t="s">
        <v>174</v>
      </c>
      <c r="F10">
        <v>1167</v>
      </c>
      <c r="G10" t="s">
        <v>175</v>
      </c>
      <c r="H10" t="s">
        <v>12</v>
      </c>
      <c r="I10" t="s">
        <v>13</v>
      </c>
      <c r="J10" t="s">
        <v>14</v>
      </c>
      <c r="K10" s="1">
        <v>2</v>
      </c>
    </row>
    <row r="11" spans="1:11" x14ac:dyDescent="0.25">
      <c r="A11" t="s">
        <v>10</v>
      </c>
      <c r="B11" t="s">
        <v>172</v>
      </c>
      <c r="C11" t="s">
        <v>174</v>
      </c>
      <c r="D11">
        <v>24</v>
      </c>
      <c r="E11" t="s">
        <v>174</v>
      </c>
      <c r="F11">
        <v>1167</v>
      </c>
      <c r="G11" t="s">
        <v>175</v>
      </c>
      <c r="H11" t="s">
        <v>12</v>
      </c>
      <c r="I11" t="s">
        <v>13</v>
      </c>
      <c r="J11" t="s">
        <v>15</v>
      </c>
      <c r="K11" s="1">
        <v>5</v>
      </c>
    </row>
    <row r="12" spans="1:11" x14ac:dyDescent="0.25">
      <c r="A12" t="s">
        <v>10</v>
      </c>
      <c r="B12" t="s">
        <v>16</v>
      </c>
      <c r="C12" t="s">
        <v>176</v>
      </c>
      <c r="D12">
        <v>517</v>
      </c>
      <c r="E12" t="s">
        <v>317</v>
      </c>
      <c r="F12">
        <v>1597</v>
      </c>
      <c r="G12" t="s">
        <v>317</v>
      </c>
      <c r="H12" t="s">
        <v>17</v>
      </c>
      <c r="I12" t="s">
        <v>96</v>
      </c>
      <c r="J12" t="s">
        <v>14</v>
      </c>
      <c r="K12" s="1">
        <v>8</v>
      </c>
    </row>
    <row r="13" spans="1:11" x14ac:dyDescent="0.25">
      <c r="A13" t="s">
        <v>10</v>
      </c>
      <c r="B13" t="s">
        <v>16</v>
      </c>
      <c r="C13" t="s">
        <v>176</v>
      </c>
      <c r="D13">
        <v>517</v>
      </c>
      <c r="E13" t="s">
        <v>317</v>
      </c>
      <c r="F13">
        <v>1597</v>
      </c>
      <c r="G13" t="s">
        <v>317</v>
      </c>
      <c r="H13" t="s">
        <v>17</v>
      </c>
      <c r="I13" t="s">
        <v>96</v>
      </c>
      <c r="J13" t="s">
        <v>15</v>
      </c>
      <c r="K13" s="1">
        <v>8</v>
      </c>
    </row>
    <row r="14" spans="1:11" x14ac:dyDescent="0.25">
      <c r="A14" t="s">
        <v>10</v>
      </c>
      <c r="B14" t="s">
        <v>16</v>
      </c>
      <c r="C14" t="s">
        <v>176</v>
      </c>
      <c r="D14">
        <v>4</v>
      </c>
      <c r="E14" t="s">
        <v>177</v>
      </c>
      <c r="F14">
        <v>2</v>
      </c>
      <c r="G14" t="s">
        <v>177</v>
      </c>
      <c r="H14" t="s">
        <v>17</v>
      </c>
      <c r="I14" t="s">
        <v>18</v>
      </c>
      <c r="J14" t="s">
        <v>14</v>
      </c>
      <c r="K14" s="1">
        <v>5</v>
      </c>
    </row>
    <row r="15" spans="1:11" x14ac:dyDescent="0.25">
      <c r="A15" t="s">
        <v>10</v>
      </c>
      <c r="B15" t="s">
        <v>16</v>
      </c>
      <c r="C15" t="s">
        <v>176</v>
      </c>
      <c r="D15">
        <v>4</v>
      </c>
      <c r="E15" t="s">
        <v>177</v>
      </c>
      <c r="F15">
        <v>2</v>
      </c>
      <c r="G15" t="s">
        <v>177</v>
      </c>
      <c r="H15" t="s">
        <v>17</v>
      </c>
      <c r="I15" t="s">
        <v>18</v>
      </c>
      <c r="J15" t="s">
        <v>14</v>
      </c>
      <c r="K15" s="1">
        <v>17</v>
      </c>
    </row>
    <row r="16" spans="1:11" x14ac:dyDescent="0.25">
      <c r="A16" t="s">
        <v>10</v>
      </c>
      <c r="B16" t="s">
        <v>16</v>
      </c>
      <c r="C16" t="s">
        <v>176</v>
      </c>
      <c r="D16">
        <v>4</v>
      </c>
      <c r="E16" t="s">
        <v>177</v>
      </c>
      <c r="F16">
        <v>2</v>
      </c>
      <c r="G16" t="s">
        <v>177</v>
      </c>
      <c r="H16" t="s">
        <v>17</v>
      </c>
      <c r="I16" t="s">
        <v>18</v>
      </c>
      <c r="J16" t="s">
        <v>15</v>
      </c>
      <c r="K16" s="1">
        <v>10</v>
      </c>
    </row>
    <row r="17" spans="1:11" x14ac:dyDescent="0.25">
      <c r="A17" t="s">
        <v>10</v>
      </c>
      <c r="B17" t="s">
        <v>16</v>
      </c>
      <c r="C17" t="s">
        <v>176</v>
      </c>
      <c r="D17">
        <v>4</v>
      </c>
      <c r="E17" t="s">
        <v>177</v>
      </c>
      <c r="F17">
        <v>2</v>
      </c>
      <c r="G17" t="s">
        <v>177</v>
      </c>
      <c r="H17" t="s">
        <v>17</v>
      </c>
      <c r="I17" t="s">
        <v>18</v>
      </c>
      <c r="J17" t="s">
        <v>15</v>
      </c>
      <c r="K17" s="1">
        <v>15</v>
      </c>
    </row>
    <row r="18" spans="1:11" x14ac:dyDescent="0.25">
      <c r="A18" t="s">
        <v>10</v>
      </c>
      <c r="B18" t="s">
        <v>16</v>
      </c>
      <c r="C18" t="s">
        <v>176</v>
      </c>
      <c r="D18">
        <v>4</v>
      </c>
      <c r="E18" t="s">
        <v>177</v>
      </c>
      <c r="F18">
        <v>234</v>
      </c>
      <c r="G18" t="s">
        <v>177</v>
      </c>
      <c r="H18" t="s">
        <v>12</v>
      </c>
      <c r="I18" t="s">
        <v>13</v>
      </c>
      <c r="J18" t="s">
        <v>14</v>
      </c>
      <c r="K18" s="1">
        <v>27</v>
      </c>
    </row>
    <row r="19" spans="1:11" x14ac:dyDescent="0.25">
      <c r="A19" t="s">
        <v>10</v>
      </c>
      <c r="B19" t="s">
        <v>16</v>
      </c>
      <c r="C19" t="s">
        <v>176</v>
      </c>
      <c r="D19">
        <v>4</v>
      </c>
      <c r="E19" t="s">
        <v>177</v>
      </c>
      <c r="F19">
        <v>234</v>
      </c>
      <c r="G19" t="s">
        <v>177</v>
      </c>
      <c r="H19" t="s">
        <v>12</v>
      </c>
      <c r="I19" t="s">
        <v>13</v>
      </c>
      <c r="J19" t="s">
        <v>14</v>
      </c>
      <c r="K19" s="1">
        <v>7</v>
      </c>
    </row>
    <row r="20" spans="1:11" x14ac:dyDescent="0.25">
      <c r="A20" t="s">
        <v>10</v>
      </c>
      <c r="B20" t="s">
        <v>16</v>
      </c>
      <c r="C20" t="s">
        <v>176</v>
      </c>
      <c r="D20">
        <v>4</v>
      </c>
      <c r="E20" t="s">
        <v>177</v>
      </c>
      <c r="F20">
        <v>234</v>
      </c>
      <c r="G20" t="s">
        <v>177</v>
      </c>
      <c r="H20" t="s">
        <v>12</v>
      </c>
      <c r="I20" t="s">
        <v>13</v>
      </c>
      <c r="J20" t="s">
        <v>15</v>
      </c>
      <c r="K20" s="1">
        <v>32</v>
      </c>
    </row>
    <row r="21" spans="1:11" x14ac:dyDescent="0.25">
      <c r="A21" t="s">
        <v>10</v>
      </c>
      <c r="B21" t="s">
        <v>16</v>
      </c>
      <c r="C21" t="s">
        <v>176</v>
      </c>
      <c r="D21">
        <v>4</v>
      </c>
      <c r="E21" t="s">
        <v>177</v>
      </c>
      <c r="F21">
        <v>234</v>
      </c>
      <c r="G21" t="s">
        <v>177</v>
      </c>
      <c r="H21" t="s">
        <v>12</v>
      </c>
      <c r="I21" t="s">
        <v>13</v>
      </c>
      <c r="J21" t="s">
        <v>15</v>
      </c>
      <c r="K21" s="1">
        <v>4</v>
      </c>
    </row>
    <row r="22" spans="1:11" x14ac:dyDescent="0.25">
      <c r="A22" t="s">
        <v>10</v>
      </c>
      <c r="B22" t="s">
        <v>16</v>
      </c>
      <c r="C22" t="s">
        <v>176</v>
      </c>
      <c r="D22">
        <v>4</v>
      </c>
      <c r="E22" t="s">
        <v>177</v>
      </c>
      <c r="F22">
        <v>235</v>
      </c>
      <c r="G22" t="s">
        <v>318</v>
      </c>
      <c r="H22" t="s">
        <v>12</v>
      </c>
      <c r="I22" t="s">
        <v>13</v>
      </c>
      <c r="J22" t="s">
        <v>14</v>
      </c>
      <c r="K22" s="1">
        <v>20</v>
      </c>
    </row>
    <row r="23" spans="1:11" x14ac:dyDescent="0.25">
      <c r="A23" t="s">
        <v>10</v>
      </c>
      <c r="B23" t="s">
        <v>16</v>
      </c>
      <c r="C23" t="s">
        <v>176</v>
      </c>
      <c r="D23">
        <v>4</v>
      </c>
      <c r="E23" t="s">
        <v>177</v>
      </c>
      <c r="F23">
        <v>235</v>
      </c>
      <c r="G23" t="s">
        <v>318</v>
      </c>
      <c r="H23" t="s">
        <v>12</v>
      </c>
      <c r="I23" t="s">
        <v>13</v>
      </c>
      <c r="J23" t="s">
        <v>15</v>
      </c>
      <c r="K23" s="1">
        <v>19</v>
      </c>
    </row>
    <row r="24" spans="1:11" x14ac:dyDescent="0.25">
      <c r="A24" t="s">
        <v>10</v>
      </c>
      <c r="B24" t="s">
        <v>16</v>
      </c>
      <c r="C24" t="s">
        <v>176</v>
      </c>
      <c r="D24">
        <v>57</v>
      </c>
      <c r="E24" t="s">
        <v>253</v>
      </c>
      <c r="F24">
        <v>1</v>
      </c>
      <c r="G24" t="s">
        <v>253</v>
      </c>
      <c r="H24" t="s">
        <v>17</v>
      </c>
      <c r="I24" t="s">
        <v>18</v>
      </c>
      <c r="J24" t="s">
        <v>14</v>
      </c>
      <c r="K24" s="1">
        <v>1</v>
      </c>
    </row>
    <row r="25" spans="1:11" x14ac:dyDescent="0.25">
      <c r="A25" t="s">
        <v>10</v>
      </c>
      <c r="B25" t="s">
        <v>16</v>
      </c>
      <c r="C25" t="s">
        <v>176</v>
      </c>
      <c r="D25">
        <v>57</v>
      </c>
      <c r="E25" t="s">
        <v>253</v>
      </c>
      <c r="F25">
        <v>1</v>
      </c>
      <c r="G25" t="s">
        <v>253</v>
      </c>
      <c r="H25" t="s">
        <v>17</v>
      </c>
      <c r="I25" t="s">
        <v>18</v>
      </c>
      <c r="J25" t="s">
        <v>15</v>
      </c>
      <c r="K25" s="1">
        <v>1</v>
      </c>
    </row>
    <row r="26" spans="1:11" x14ac:dyDescent="0.25">
      <c r="A26" t="s">
        <v>10</v>
      </c>
      <c r="B26" t="s">
        <v>16</v>
      </c>
      <c r="C26" t="s">
        <v>176</v>
      </c>
      <c r="D26">
        <v>57</v>
      </c>
      <c r="E26" t="s">
        <v>253</v>
      </c>
      <c r="F26">
        <v>190</v>
      </c>
      <c r="G26" t="s">
        <v>319</v>
      </c>
      <c r="H26" t="s">
        <v>12</v>
      </c>
      <c r="I26" t="s">
        <v>13</v>
      </c>
      <c r="J26" t="s">
        <v>14</v>
      </c>
      <c r="K26" s="1">
        <v>42</v>
      </c>
    </row>
    <row r="27" spans="1:11" x14ac:dyDescent="0.25">
      <c r="A27" t="s">
        <v>10</v>
      </c>
      <c r="B27" t="s">
        <v>16</v>
      </c>
      <c r="C27" t="s">
        <v>176</v>
      </c>
      <c r="D27">
        <v>57</v>
      </c>
      <c r="E27" t="s">
        <v>253</v>
      </c>
      <c r="F27">
        <v>190</v>
      </c>
      <c r="G27" t="s">
        <v>319</v>
      </c>
      <c r="H27" t="s">
        <v>12</v>
      </c>
      <c r="I27" t="s">
        <v>13</v>
      </c>
      <c r="J27" t="s">
        <v>15</v>
      </c>
      <c r="K27" s="1">
        <v>48</v>
      </c>
    </row>
    <row r="28" spans="1:11" x14ac:dyDescent="0.25">
      <c r="A28" t="s">
        <v>10</v>
      </c>
      <c r="B28" t="s">
        <v>16</v>
      </c>
      <c r="C28" t="s">
        <v>176</v>
      </c>
      <c r="D28">
        <v>116</v>
      </c>
      <c r="E28" t="s">
        <v>320</v>
      </c>
      <c r="F28">
        <v>708</v>
      </c>
      <c r="G28" t="s">
        <v>321</v>
      </c>
      <c r="H28" t="s">
        <v>12</v>
      </c>
      <c r="I28" t="s">
        <v>13</v>
      </c>
      <c r="J28" t="s">
        <v>14</v>
      </c>
      <c r="K28" s="1">
        <v>33</v>
      </c>
    </row>
    <row r="29" spans="1:11" x14ac:dyDescent="0.25">
      <c r="A29" t="s">
        <v>10</v>
      </c>
      <c r="B29" t="s">
        <v>16</v>
      </c>
      <c r="C29" t="s">
        <v>176</v>
      </c>
      <c r="D29">
        <v>116</v>
      </c>
      <c r="E29" t="s">
        <v>320</v>
      </c>
      <c r="F29">
        <v>708</v>
      </c>
      <c r="G29" t="s">
        <v>321</v>
      </c>
      <c r="H29" t="s">
        <v>12</v>
      </c>
      <c r="I29" t="s">
        <v>13</v>
      </c>
      <c r="J29" t="s">
        <v>15</v>
      </c>
      <c r="K29" s="1">
        <v>29</v>
      </c>
    </row>
    <row r="30" spans="1:11" x14ac:dyDescent="0.25">
      <c r="A30" t="s">
        <v>10</v>
      </c>
      <c r="B30" t="s">
        <v>16</v>
      </c>
      <c r="C30" t="s">
        <v>176</v>
      </c>
      <c r="D30">
        <v>116</v>
      </c>
      <c r="E30" t="s">
        <v>320</v>
      </c>
      <c r="F30">
        <v>709</v>
      </c>
      <c r="G30" t="s">
        <v>322</v>
      </c>
      <c r="H30" t="s">
        <v>12</v>
      </c>
      <c r="I30" t="s">
        <v>13</v>
      </c>
      <c r="J30" t="s">
        <v>14</v>
      </c>
      <c r="K30" s="1">
        <v>42</v>
      </c>
    </row>
    <row r="31" spans="1:11" x14ac:dyDescent="0.25">
      <c r="A31" t="s">
        <v>10</v>
      </c>
      <c r="B31" t="s">
        <v>16</v>
      </c>
      <c r="C31" t="s">
        <v>176</v>
      </c>
      <c r="D31">
        <v>116</v>
      </c>
      <c r="E31" t="s">
        <v>320</v>
      </c>
      <c r="F31">
        <v>709</v>
      </c>
      <c r="G31" t="s">
        <v>322</v>
      </c>
      <c r="H31" t="s">
        <v>12</v>
      </c>
      <c r="I31" t="s">
        <v>13</v>
      </c>
      <c r="J31" t="s">
        <v>15</v>
      </c>
      <c r="K31" s="1">
        <v>40</v>
      </c>
    </row>
    <row r="32" spans="1:11" x14ac:dyDescent="0.25">
      <c r="A32" t="s">
        <v>10</v>
      </c>
      <c r="B32" t="s">
        <v>16</v>
      </c>
      <c r="C32" t="s">
        <v>176</v>
      </c>
      <c r="D32">
        <v>251</v>
      </c>
      <c r="E32" t="s">
        <v>323</v>
      </c>
      <c r="F32">
        <v>1075</v>
      </c>
      <c r="G32" t="s">
        <v>324</v>
      </c>
      <c r="H32" t="s">
        <v>12</v>
      </c>
      <c r="I32" t="s">
        <v>13</v>
      </c>
      <c r="J32" t="s">
        <v>14</v>
      </c>
      <c r="K32" s="1">
        <v>5</v>
      </c>
    </row>
    <row r="33" spans="1:11" x14ac:dyDescent="0.25">
      <c r="A33" t="s">
        <v>10</v>
      </c>
      <c r="B33" t="s">
        <v>16</v>
      </c>
      <c r="C33" t="s">
        <v>176</v>
      </c>
      <c r="D33">
        <v>251</v>
      </c>
      <c r="E33" t="s">
        <v>323</v>
      </c>
      <c r="F33">
        <v>1075</v>
      </c>
      <c r="G33" t="s">
        <v>324</v>
      </c>
      <c r="H33" t="s">
        <v>12</v>
      </c>
      <c r="I33" t="s">
        <v>13</v>
      </c>
      <c r="J33" t="s">
        <v>15</v>
      </c>
      <c r="K33" s="1">
        <v>5</v>
      </c>
    </row>
    <row r="34" spans="1:11" x14ac:dyDescent="0.25">
      <c r="A34" t="s">
        <v>10</v>
      </c>
      <c r="B34" t="s">
        <v>16</v>
      </c>
      <c r="C34" t="s">
        <v>176</v>
      </c>
      <c r="D34">
        <v>251</v>
      </c>
      <c r="E34" t="s">
        <v>323</v>
      </c>
      <c r="F34">
        <v>1076</v>
      </c>
      <c r="G34" t="s">
        <v>325</v>
      </c>
      <c r="H34" t="s">
        <v>12</v>
      </c>
      <c r="I34" t="s">
        <v>13</v>
      </c>
      <c r="J34" t="s">
        <v>14</v>
      </c>
      <c r="K34" s="1">
        <v>51</v>
      </c>
    </row>
    <row r="35" spans="1:11" x14ac:dyDescent="0.25">
      <c r="A35" t="s">
        <v>10</v>
      </c>
      <c r="B35" t="s">
        <v>16</v>
      </c>
      <c r="C35" t="s">
        <v>176</v>
      </c>
      <c r="D35">
        <v>251</v>
      </c>
      <c r="E35" t="s">
        <v>323</v>
      </c>
      <c r="F35">
        <v>1076</v>
      </c>
      <c r="G35" t="s">
        <v>325</v>
      </c>
      <c r="H35" t="s">
        <v>12</v>
      </c>
      <c r="I35" t="s">
        <v>13</v>
      </c>
      <c r="J35" t="s">
        <v>15</v>
      </c>
      <c r="K35" s="1">
        <v>46</v>
      </c>
    </row>
    <row r="36" spans="1:11" x14ac:dyDescent="0.25">
      <c r="A36" t="s">
        <v>10</v>
      </c>
      <c r="B36" t="s">
        <v>16</v>
      </c>
      <c r="C36" t="s">
        <v>176</v>
      </c>
      <c r="D36">
        <v>115</v>
      </c>
      <c r="E36" t="s">
        <v>178</v>
      </c>
      <c r="F36">
        <v>379</v>
      </c>
      <c r="G36" t="s">
        <v>178</v>
      </c>
      <c r="H36" t="s">
        <v>17</v>
      </c>
      <c r="I36" t="s">
        <v>18</v>
      </c>
      <c r="J36" t="s">
        <v>14</v>
      </c>
      <c r="K36" s="1">
        <v>22</v>
      </c>
    </row>
    <row r="37" spans="1:11" x14ac:dyDescent="0.25">
      <c r="A37" t="s">
        <v>10</v>
      </c>
      <c r="B37" t="s">
        <v>16</v>
      </c>
      <c r="C37" t="s">
        <v>176</v>
      </c>
      <c r="D37">
        <v>115</v>
      </c>
      <c r="E37" t="s">
        <v>178</v>
      </c>
      <c r="F37">
        <v>379</v>
      </c>
      <c r="G37" t="s">
        <v>178</v>
      </c>
      <c r="H37" t="s">
        <v>17</v>
      </c>
      <c r="I37" t="s">
        <v>18</v>
      </c>
      <c r="J37" t="s">
        <v>15</v>
      </c>
      <c r="K37" s="1">
        <v>21</v>
      </c>
    </row>
    <row r="38" spans="1:11" x14ac:dyDescent="0.25">
      <c r="A38" t="s">
        <v>10</v>
      </c>
      <c r="B38" t="s">
        <v>16</v>
      </c>
      <c r="C38" t="s">
        <v>176</v>
      </c>
      <c r="D38">
        <v>115</v>
      </c>
      <c r="E38" t="s">
        <v>178</v>
      </c>
      <c r="F38">
        <v>380</v>
      </c>
      <c r="G38" t="s">
        <v>179</v>
      </c>
      <c r="H38" t="s">
        <v>12</v>
      </c>
      <c r="I38" t="s">
        <v>13</v>
      </c>
      <c r="J38" t="s">
        <v>14</v>
      </c>
      <c r="K38" s="1">
        <v>53</v>
      </c>
    </row>
    <row r="39" spans="1:11" x14ac:dyDescent="0.25">
      <c r="A39" t="s">
        <v>10</v>
      </c>
      <c r="B39" t="s">
        <v>16</v>
      </c>
      <c r="C39" t="s">
        <v>176</v>
      </c>
      <c r="D39">
        <v>115</v>
      </c>
      <c r="E39" t="s">
        <v>178</v>
      </c>
      <c r="F39">
        <v>380</v>
      </c>
      <c r="G39" t="s">
        <v>179</v>
      </c>
      <c r="H39" t="s">
        <v>12</v>
      </c>
      <c r="I39" t="s">
        <v>13</v>
      </c>
      <c r="J39" t="s">
        <v>15</v>
      </c>
      <c r="K39" s="1">
        <v>40</v>
      </c>
    </row>
    <row r="40" spans="1:11" x14ac:dyDescent="0.25">
      <c r="A40" t="s">
        <v>10</v>
      </c>
      <c r="B40" t="s">
        <v>16</v>
      </c>
      <c r="C40" t="s">
        <v>176</v>
      </c>
      <c r="D40">
        <v>250</v>
      </c>
      <c r="E40" t="s">
        <v>178</v>
      </c>
      <c r="F40">
        <v>381</v>
      </c>
      <c r="G40" t="s">
        <v>178</v>
      </c>
      <c r="H40" t="s">
        <v>12</v>
      </c>
      <c r="I40" t="s">
        <v>13</v>
      </c>
      <c r="J40" t="s">
        <v>14</v>
      </c>
      <c r="K40" s="1">
        <v>22</v>
      </c>
    </row>
    <row r="41" spans="1:11" x14ac:dyDescent="0.25">
      <c r="A41" t="s">
        <v>10</v>
      </c>
      <c r="B41" t="s">
        <v>16</v>
      </c>
      <c r="C41" t="s">
        <v>176</v>
      </c>
      <c r="D41">
        <v>250</v>
      </c>
      <c r="E41" t="s">
        <v>178</v>
      </c>
      <c r="F41">
        <v>381</v>
      </c>
      <c r="G41" t="s">
        <v>178</v>
      </c>
      <c r="H41" t="s">
        <v>12</v>
      </c>
      <c r="I41" t="s">
        <v>13</v>
      </c>
      <c r="J41" t="s">
        <v>15</v>
      </c>
      <c r="K41" s="1">
        <v>21</v>
      </c>
    </row>
    <row r="42" spans="1:11" x14ac:dyDescent="0.25">
      <c r="A42" t="s">
        <v>10</v>
      </c>
      <c r="B42" t="s">
        <v>16</v>
      </c>
      <c r="C42" t="s">
        <v>176</v>
      </c>
      <c r="D42">
        <v>250</v>
      </c>
      <c r="E42" t="s">
        <v>178</v>
      </c>
      <c r="F42">
        <v>517</v>
      </c>
      <c r="G42" t="s">
        <v>326</v>
      </c>
      <c r="H42" t="s">
        <v>17</v>
      </c>
      <c r="I42" t="s">
        <v>18</v>
      </c>
      <c r="J42" t="s">
        <v>14</v>
      </c>
      <c r="K42" s="1">
        <v>16</v>
      </c>
    </row>
    <row r="43" spans="1:11" x14ac:dyDescent="0.25">
      <c r="A43" t="s">
        <v>10</v>
      </c>
      <c r="B43" t="s">
        <v>16</v>
      </c>
      <c r="C43" t="s">
        <v>176</v>
      </c>
      <c r="D43">
        <v>250</v>
      </c>
      <c r="E43" t="s">
        <v>178</v>
      </c>
      <c r="F43">
        <v>517</v>
      </c>
      <c r="G43" t="s">
        <v>326</v>
      </c>
      <c r="H43" t="s">
        <v>17</v>
      </c>
      <c r="I43" t="s">
        <v>18</v>
      </c>
      <c r="J43" t="s">
        <v>15</v>
      </c>
      <c r="K43" s="1">
        <v>22</v>
      </c>
    </row>
    <row r="44" spans="1:11" x14ac:dyDescent="0.25">
      <c r="A44" t="s">
        <v>10</v>
      </c>
      <c r="B44" t="s">
        <v>19</v>
      </c>
      <c r="C44" t="s">
        <v>19</v>
      </c>
      <c r="D44">
        <v>244</v>
      </c>
      <c r="E44" t="s">
        <v>20</v>
      </c>
      <c r="F44">
        <v>1312</v>
      </c>
      <c r="G44" t="s">
        <v>124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10</v>
      </c>
      <c r="B45" t="s">
        <v>19</v>
      </c>
      <c r="C45" t="s">
        <v>307</v>
      </c>
      <c r="D45">
        <v>58</v>
      </c>
      <c r="E45" t="s">
        <v>308</v>
      </c>
      <c r="F45">
        <v>40</v>
      </c>
      <c r="G45" t="s">
        <v>308</v>
      </c>
      <c r="H45" t="s">
        <v>17</v>
      </c>
      <c r="I45" t="s">
        <v>18</v>
      </c>
      <c r="J45" t="s">
        <v>15</v>
      </c>
      <c r="K45" s="1">
        <v>1</v>
      </c>
    </row>
    <row r="46" spans="1:11" x14ac:dyDescent="0.25">
      <c r="A46" t="s">
        <v>10</v>
      </c>
      <c r="B46" t="s">
        <v>19</v>
      </c>
      <c r="C46" t="s">
        <v>307</v>
      </c>
      <c r="D46">
        <v>249</v>
      </c>
      <c r="E46" t="s">
        <v>309</v>
      </c>
      <c r="F46">
        <v>717</v>
      </c>
      <c r="G46" t="s">
        <v>309</v>
      </c>
      <c r="H46" t="s">
        <v>12</v>
      </c>
      <c r="I46" t="s">
        <v>13</v>
      </c>
      <c r="J46" t="s">
        <v>14</v>
      </c>
      <c r="K46" s="1">
        <v>2</v>
      </c>
    </row>
    <row r="47" spans="1:11" x14ac:dyDescent="0.25">
      <c r="A47" t="s">
        <v>10</v>
      </c>
      <c r="B47" t="s">
        <v>19</v>
      </c>
      <c r="C47" t="s">
        <v>307</v>
      </c>
      <c r="D47">
        <v>249</v>
      </c>
      <c r="E47" t="s">
        <v>309</v>
      </c>
      <c r="F47">
        <v>717</v>
      </c>
      <c r="G47" t="s">
        <v>309</v>
      </c>
      <c r="H47" t="s">
        <v>12</v>
      </c>
      <c r="I47" t="s">
        <v>13</v>
      </c>
      <c r="J47" t="s">
        <v>15</v>
      </c>
      <c r="K47" s="1">
        <v>3</v>
      </c>
    </row>
    <row r="48" spans="1:11" x14ac:dyDescent="0.25">
      <c r="A48" t="s">
        <v>10</v>
      </c>
      <c r="B48" t="s">
        <v>21</v>
      </c>
      <c r="C48" t="s">
        <v>125</v>
      </c>
      <c r="D48">
        <v>323</v>
      </c>
      <c r="E48" t="s">
        <v>126</v>
      </c>
      <c r="F48">
        <v>872</v>
      </c>
      <c r="G48" t="s">
        <v>180</v>
      </c>
      <c r="H48" t="s">
        <v>12</v>
      </c>
      <c r="I48" t="s">
        <v>13</v>
      </c>
      <c r="J48" t="s">
        <v>14</v>
      </c>
      <c r="K48" s="1">
        <v>34</v>
      </c>
    </row>
    <row r="49" spans="1:11" x14ac:dyDescent="0.25">
      <c r="A49" t="s">
        <v>10</v>
      </c>
      <c r="B49" t="s">
        <v>21</v>
      </c>
      <c r="C49" t="s">
        <v>125</v>
      </c>
      <c r="D49">
        <v>323</v>
      </c>
      <c r="E49" t="s">
        <v>126</v>
      </c>
      <c r="F49">
        <v>872</v>
      </c>
      <c r="G49" t="s">
        <v>180</v>
      </c>
      <c r="H49" t="s">
        <v>12</v>
      </c>
      <c r="I49" t="s">
        <v>13</v>
      </c>
      <c r="J49" t="s">
        <v>14</v>
      </c>
      <c r="K49" s="1">
        <v>5</v>
      </c>
    </row>
    <row r="50" spans="1:11" x14ac:dyDescent="0.25">
      <c r="A50" t="s">
        <v>10</v>
      </c>
      <c r="B50" t="s">
        <v>21</v>
      </c>
      <c r="C50" t="s">
        <v>125</v>
      </c>
      <c r="D50">
        <v>323</v>
      </c>
      <c r="E50" t="s">
        <v>126</v>
      </c>
      <c r="F50">
        <v>872</v>
      </c>
      <c r="G50" t="s">
        <v>180</v>
      </c>
      <c r="H50" t="s">
        <v>12</v>
      </c>
      <c r="I50" t="s">
        <v>13</v>
      </c>
      <c r="J50" t="s">
        <v>15</v>
      </c>
      <c r="K50" s="1">
        <v>47</v>
      </c>
    </row>
    <row r="51" spans="1:11" x14ac:dyDescent="0.25">
      <c r="A51" t="s">
        <v>10</v>
      </c>
      <c r="B51" t="s">
        <v>21</v>
      </c>
      <c r="C51" t="s">
        <v>125</v>
      </c>
      <c r="D51">
        <v>323</v>
      </c>
      <c r="E51" t="s">
        <v>126</v>
      </c>
      <c r="F51">
        <v>872</v>
      </c>
      <c r="G51" t="s">
        <v>180</v>
      </c>
      <c r="H51" t="s">
        <v>12</v>
      </c>
      <c r="I51" t="s">
        <v>13</v>
      </c>
      <c r="J51" t="s">
        <v>15</v>
      </c>
      <c r="K51" s="1">
        <v>3</v>
      </c>
    </row>
    <row r="52" spans="1:11" x14ac:dyDescent="0.25">
      <c r="A52" t="s">
        <v>10</v>
      </c>
      <c r="B52" t="s">
        <v>21</v>
      </c>
      <c r="C52" t="s">
        <v>125</v>
      </c>
      <c r="D52">
        <v>323</v>
      </c>
      <c r="E52" t="s">
        <v>126</v>
      </c>
      <c r="F52">
        <v>873</v>
      </c>
      <c r="G52" t="s">
        <v>127</v>
      </c>
      <c r="H52" t="s">
        <v>12</v>
      </c>
      <c r="I52" t="s">
        <v>13</v>
      </c>
      <c r="J52" t="s">
        <v>14</v>
      </c>
      <c r="K52" s="1">
        <v>39</v>
      </c>
    </row>
    <row r="53" spans="1:11" x14ac:dyDescent="0.25">
      <c r="A53" t="s">
        <v>10</v>
      </c>
      <c r="B53" t="s">
        <v>21</v>
      </c>
      <c r="C53" t="s">
        <v>125</v>
      </c>
      <c r="D53">
        <v>323</v>
      </c>
      <c r="E53" t="s">
        <v>126</v>
      </c>
      <c r="F53">
        <v>873</v>
      </c>
      <c r="G53" t="s">
        <v>127</v>
      </c>
      <c r="H53" t="s">
        <v>12</v>
      </c>
      <c r="I53" t="s">
        <v>13</v>
      </c>
      <c r="J53" t="s">
        <v>15</v>
      </c>
      <c r="K53" s="1">
        <v>45</v>
      </c>
    </row>
    <row r="54" spans="1:11" x14ac:dyDescent="0.25">
      <c r="A54" t="s">
        <v>10</v>
      </c>
      <c r="B54" t="s">
        <v>21</v>
      </c>
      <c r="C54" t="s">
        <v>125</v>
      </c>
      <c r="D54">
        <v>514</v>
      </c>
      <c r="E54" t="s">
        <v>181</v>
      </c>
      <c r="F54">
        <v>1594</v>
      </c>
      <c r="G54" t="s">
        <v>181</v>
      </c>
      <c r="H54" t="s">
        <v>17</v>
      </c>
      <c r="I54" t="s">
        <v>96</v>
      </c>
      <c r="J54" t="s">
        <v>14</v>
      </c>
      <c r="K54" s="1">
        <v>1</v>
      </c>
    </row>
    <row r="55" spans="1:11" x14ac:dyDescent="0.25">
      <c r="A55" t="s">
        <v>10</v>
      </c>
      <c r="B55" t="s">
        <v>21</v>
      </c>
      <c r="C55" t="s">
        <v>125</v>
      </c>
      <c r="D55">
        <v>514</v>
      </c>
      <c r="E55" t="s">
        <v>181</v>
      </c>
      <c r="F55">
        <v>1594</v>
      </c>
      <c r="G55" t="s">
        <v>181</v>
      </c>
      <c r="H55" t="s">
        <v>17</v>
      </c>
      <c r="I55" t="s">
        <v>96</v>
      </c>
      <c r="J55" t="s">
        <v>15</v>
      </c>
      <c r="K55" s="1">
        <v>1</v>
      </c>
    </row>
    <row r="56" spans="1:11" x14ac:dyDescent="0.25">
      <c r="A56" t="s">
        <v>10</v>
      </c>
      <c r="B56" t="s">
        <v>21</v>
      </c>
      <c r="C56" t="s">
        <v>21</v>
      </c>
      <c r="D56">
        <v>344</v>
      </c>
      <c r="E56" t="s">
        <v>22</v>
      </c>
      <c r="F56">
        <v>1550</v>
      </c>
      <c r="G56" t="s">
        <v>23</v>
      </c>
      <c r="H56" t="s">
        <v>12</v>
      </c>
      <c r="I56" t="s">
        <v>13</v>
      </c>
      <c r="J56" t="s">
        <v>14</v>
      </c>
      <c r="K56" s="1">
        <v>60</v>
      </c>
    </row>
    <row r="57" spans="1:11" x14ac:dyDescent="0.25">
      <c r="A57" t="s">
        <v>10</v>
      </c>
      <c r="B57" t="s">
        <v>21</v>
      </c>
      <c r="C57" t="s">
        <v>21</v>
      </c>
      <c r="D57">
        <v>344</v>
      </c>
      <c r="E57" t="s">
        <v>22</v>
      </c>
      <c r="F57">
        <v>1550</v>
      </c>
      <c r="G57" t="s">
        <v>23</v>
      </c>
      <c r="H57" t="s">
        <v>12</v>
      </c>
      <c r="I57" t="s">
        <v>13</v>
      </c>
      <c r="J57" t="s">
        <v>14</v>
      </c>
      <c r="K57" s="1">
        <v>14</v>
      </c>
    </row>
    <row r="58" spans="1:11" x14ac:dyDescent="0.25">
      <c r="A58" t="s">
        <v>10</v>
      </c>
      <c r="B58" t="s">
        <v>21</v>
      </c>
      <c r="C58" t="s">
        <v>21</v>
      </c>
      <c r="D58">
        <v>344</v>
      </c>
      <c r="E58" t="s">
        <v>22</v>
      </c>
      <c r="F58">
        <v>1550</v>
      </c>
      <c r="G58" t="s">
        <v>23</v>
      </c>
      <c r="H58" t="s">
        <v>12</v>
      </c>
      <c r="I58" t="s">
        <v>13</v>
      </c>
      <c r="J58" t="s">
        <v>15</v>
      </c>
      <c r="K58" s="1">
        <v>53</v>
      </c>
    </row>
    <row r="59" spans="1:11" x14ac:dyDescent="0.25">
      <c r="A59" t="s">
        <v>10</v>
      </c>
      <c r="B59" t="s">
        <v>21</v>
      </c>
      <c r="C59" t="s">
        <v>21</v>
      </c>
      <c r="D59">
        <v>344</v>
      </c>
      <c r="E59" t="s">
        <v>22</v>
      </c>
      <c r="F59">
        <v>1550</v>
      </c>
      <c r="G59" t="s">
        <v>23</v>
      </c>
      <c r="H59" t="s">
        <v>12</v>
      </c>
      <c r="I59" t="s">
        <v>13</v>
      </c>
      <c r="J59" t="s">
        <v>15</v>
      </c>
      <c r="K59" s="1">
        <v>15</v>
      </c>
    </row>
    <row r="60" spans="1:11" x14ac:dyDescent="0.25">
      <c r="A60" t="s">
        <v>10</v>
      </c>
      <c r="B60" t="s">
        <v>21</v>
      </c>
      <c r="C60" t="s">
        <v>21</v>
      </c>
      <c r="D60">
        <v>344</v>
      </c>
      <c r="E60" t="s">
        <v>22</v>
      </c>
      <c r="F60">
        <v>1566</v>
      </c>
      <c r="G60" t="s">
        <v>22</v>
      </c>
      <c r="H60" t="s">
        <v>17</v>
      </c>
      <c r="I60" t="s">
        <v>18</v>
      </c>
      <c r="J60" t="s">
        <v>14</v>
      </c>
      <c r="K60" s="1">
        <v>2</v>
      </c>
    </row>
    <row r="61" spans="1:11" x14ac:dyDescent="0.25">
      <c r="A61" t="s">
        <v>10</v>
      </c>
      <c r="B61" t="s">
        <v>21</v>
      </c>
      <c r="C61" t="s">
        <v>21</v>
      </c>
      <c r="D61">
        <v>344</v>
      </c>
      <c r="E61" t="s">
        <v>22</v>
      </c>
      <c r="F61">
        <v>1566</v>
      </c>
      <c r="G61" t="s">
        <v>22</v>
      </c>
      <c r="H61" t="s">
        <v>17</v>
      </c>
      <c r="I61" t="s">
        <v>18</v>
      </c>
      <c r="J61" t="s">
        <v>15</v>
      </c>
      <c r="K61" s="1">
        <v>4</v>
      </c>
    </row>
    <row r="62" spans="1:11" x14ac:dyDescent="0.25">
      <c r="A62" t="s">
        <v>10</v>
      </c>
      <c r="B62" t="s">
        <v>21</v>
      </c>
      <c r="C62" t="s">
        <v>21</v>
      </c>
      <c r="D62">
        <v>234</v>
      </c>
      <c r="E62" t="s">
        <v>175</v>
      </c>
      <c r="F62">
        <v>1547</v>
      </c>
      <c r="G62" t="s">
        <v>175</v>
      </c>
      <c r="H62" t="s">
        <v>12</v>
      </c>
      <c r="I62" t="s">
        <v>13</v>
      </c>
      <c r="J62" t="s">
        <v>14</v>
      </c>
      <c r="K62" s="1">
        <v>38</v>
      </c>
    </row>
    <row r="63" spans="1:11" x14ac:dyDescent="0.25">
      <c r="A63" t="s">
        <v>10</v>
      </c>
      <c r="B63" t="s">
        <v>21</v>
      </c>
      <c r="C63" t="s">
        <v>21</v>
      </c>
      <c r="D63">
        <v>234</v>
      </c>
      <c r="E63" t="s">
        <v>175</v>
      </c>
      <c r="F63">
        <v>1547</v>
      </c>
      <c r="G63" t="s">
        <v>175</v>
      </c>
      <c r="H63" t="s">
        <v>12</v>
      </c>
      <c r="I63" t="s">
        <v>13</v>
      </c>
      <c r="J63" t="s">
        <v>15</v>
      </c>
      <c r="K63" s="1">
        <v>34</v>
      </c>
    </row>
    <row r="64" spans="1:11" x14ac:dyDescent="0.25">
      <c r="A64" t="s">
        <v>10</v>
      </c>
      <c r="B64" t="s">
        <v>21</v>
      </c>
      <c r="C64" t="s">
        <v>21</v>
      </c>
      <c r="D64">
        <v>235</v>
      </c>
      <c r="E64" t="s">
        <v>128</v>
      </c>
      <c r="F64">
        <v>385</v>
      </c>
      <c r="G64" t="s">
        <v>156</v>
      </c>
      <c r="H64" t="s">
        <v>12</v>
      </c>
      <c r="I64" t="s">
        <v>13</v>
      </c>
      <c r="J64" t="s">
        <v>14</v>
      </c>
      <c r="K64" s="1">
        <v>12</v>
      </c>
    </row>
    <row r="65" spans="1:11" x14ac:dyDescent="0.25">
      <c r="A65" t="s">
        <v>10</v>
      </c>
      <c r="B65" t="s">
        <v>21</v>
      </c>
      <c r="C65" t="s">
        <v>21</v>
      </c>
      <c r="D65">
        <v>235</v>
      </c>
      <c r="E65" t="s">
        <v>128</v>
      </c>
      <c r="F65">
        <v>385</v>
      </c>
      <c r="G65" t="s">
        <v>156</v>
      </c>
      <c r="H65" t="s">
        <v>12</v>
      </c>
      <c r="I65" t="s">
        <v>13</v>
      </c>
      <c r="J65" t="s">
        <v>15</v>
      </c>
      <c r="K65" s="1">
        <v>9</v>
      </c>
    </row>
    <row r="66" spans="1:11" x14ac:dyDescent="0.25">
      <c r="A66" t="s">
        <v>10</v>
      </c>
      <c r="B66" t="s">
        <v>21</v>
      </c>
      <c r="C66" t="s">
        <v>21</v>
      </c>
      <c r="D66">
        <v>235</v>
      </c>
      <c r="E66" t="s">
        <v>128</v>
      </c>
      <c r="F66">
        <v>386</v>
      </c>
      <c r="G66" t="s">
        <v>293</v>
      </c>
      <c r="H66" t="s">
        <v>12</v>
      </c>
      <c r="I66" t="s">
        <v>13</v>
      </c>
      <c r="J66" t="s">
        <v>14</v>
      </c>
      <c r="K66" s="1">
        <v>4</v>
      </c>
    </row>
    <row r="67" spans="1:11" x14ac:dyDescent="0.25">
      <c r="A67" t="s">
        <v>10</v>
      </c>
      <c r="B67" t="s">
        <v>21</v>
      </c>
      <c r="C67" t="s">
        <v>21</v>
      </c>
      <c r="D67">
        <v>235</v>
      </c>
      <c r="E67" t="s">
        <v>128</v>
      </c>
      <c r="F67">
        <v>386</v>
      </c>
      <c r="G67" t="s">
        <v>293</v>
      </c>
      <c r="H67" t="s">
        <v>12</v>
      </c>
      <c r="I67" t="s">
        <v>13</v>
      </c>
      <c r="J67" t="s">
        <v>15</v>
      </c>
      <c r="K67" s="1">
        <v>8</v>
      </c>
    </row>
    <row r="68" spans="1:11" x14ac:dyDescent="0.25">
      <c r="A68" t="s">
        <v>10</v>
      </c>
      <c r="B68" t="s">
        <v>21</v>
      </c>
      <c r="C68" t="s">
        <v>21</v>
      </c>
      <c r="D68">
        <v>842</v>
      </c>
      <c r="E68" t="s">
        <v>327</v>
      </c>
      <c r="F68">
        <v>129</v>
      </c>
      <c r="G68" t="s">
        <v>21</v>
      </c>
      <c r="H68" t="s">
        <v>17</v>
      </c>
      <c r="I68" t="s">
        <v>40</v>
      </c>
      <c r="J68" t="s">
        <v>14</v>
      </c>
      <c r="K68" s="1">
        <v>36</v>
      </c>
    </row>
    <row r="69" spans="1:11" x14ac:dyDescent="0.25">
      <c r="A69" t="s">
        <v>10</v>
      </c>
      <c r="B69" t="s">
        <v>21</v>
      </c>
      <c r="C69" t="s">
        <v>21</v>
      </c>
      <c r="D69">
        <v>842</v>
      </c>
      <c r="E69" t="s">
        <v>327</v>
      </c>
      <c r="F69">
        <v>129</v>
      </c>
      <c r="G69" t="s">
        <v>21</v>
      </c>
      <c r="H69" t="s">
        <v>17</v>
      </c>
      <c r="I69" t="s">
        <v>40</v>
      </c>
      <c r="J69" t="s">
        <v>15</v>
      </c>
      <c r="K69" s="1">
        <v>50</v>
      </c>
    </row>
    <row r="70" spans="1:11" x14ac:dyDescent="0.25">
      <c r="A70" t="s">
        <v>24</v>
      </c>
      <c r="B70" t="s">
        <v>25</v>
      </c>
      <c r="C70" t="s">
        <v>26</v>
      </c>
      <c r="D70">
        <v>66</v>
      </c>
      <c r="E70" t="s">
        <v>27</v>
      </c>
      <c r="F70">
        <v>72</v>
      </c>
      <c r="G70" t="s">
        <v>254</v>
      </c>
      <c r="H70" t="s">
        <v>12</v>
      </c>
      <c r="I70" t="s">
        <v>28</v>
      </c>
      <c r="J70" t="s">
        <v>14</v>
      </c>
      <c r="K70" s="1">
        <v>1</v>
      </c>
    </row>
    <row r="71" spans="1:11" x14ac:dyDescent="0.25">
      <c r="A71" t="s">
        <v>24</v>
      </c>
      <c r="B71" t="s">
        <v>25</v>
      </c>
      <c r="C71" t="s">
        <v>26</v>
      </c>
      <c r="D71">
        <v>66</v>
      </c>
      <c r="E71" t="s">
        <v>27</v>
      </c>
      <c r="F71">
        <v>745</v>
      </c>
      <c r="G71" t="s">
        <v>29</v>
      </c>
      <c r="H71" t="s">
        <v>12</v>
      </c>
      <c r="I71" t="s">
        <v>13</v>
      </c>
      <c r="J71" t="s">
        <v>14</v>
      </c>
      <c r="K71" s="1">
        <v>2</v>
      </c>
    </row>
    <row r="72" spans="1:11" x14ac:dyDescent="0.25">
      <c r="A72" t="s">
        <v>24</v>
      </c>
      <c r="B72" t="s">
        <v>25</v>
      </c>
      <c r="C72" t="s">
        <v>26</v>
      </c>
      <c r="D72">
        <v>66</v>
      </c>
      <c r="E72" t="s">
        <v>27</v>
      </c>
      <c r="F72">
        <v>745</v>
      </c>
      <c r="G72" t="s">
        <v>29</v>
      </c>
      <c r="H72" t="s">
        <v>12</v>
      </c>
      <c r="I72" t="s">
        <v>13</v>
      </c>
      <c r="J72" t="s">
        <v>15</v>
      </c>
      <c r="K72" s="1">
        <v>3</v>
      </c>
    </row>
    <row r="73" spans="1:11" x14ac:dyDescent="0.25">
      <c r="A73" t="s">
        <v>24</v>
      </c>
      <c r="B73" t="s">
        <v>25</v>
      </c>
      <c r="C73" t="s">
        <v>26</v>
      </c>
      <c r="D73">
        <v>63</v>
      </c>
      <c r="E73" t="s">
        <v>328</v>
      </c>
      <c r="F73">
        <v>739</v>
      </c>
      <c r="G73" t="s">
        <v>329</v>
      </c>
      <c r="H73" t="s">
        <v>12</v>
      </c>
      <c r="I73" t="s">
        <v>13</v>
      </c>
      <c r="J73" t="s">
        <v>15</v>
      </c>
      <c r="K73" s="1">
        <v>2</v>
      </c>
    </row>
    <row r="74" spans="1:11" x14ac:dyDescent="0.25">
      <c r="A74" t="s">
        <v>24</v>
      </c>
      <c r="B74" t="s">
        <v>25</v>
      </c>
      <c r="C74" t="s">
        <v>26</v>
      </c>
      <c r="D74">
        <v>689</v>
      </c>
      <c r="E74" t="s">
        <v>159</v>
      </c>
      <c r="F74">
        <v>689</v>
      </c>
      <c r="G74" t="s">
        <v>160</v>
      </c>
      <c r="H74" t="s">
        <v>12</v>
      </c>
      <c r="I74" t="s">
        <v>31</v>
      </c>
      <c r="J74" t="s">
        <v>14</v>
      </c>
      <c r="K74" s="1">
        <v>38</v>
      </c>
    </row>
    <row r="75" spans="1:11" x14ac:dyDescent="0.25">
      <c r="A75" t="s">
        <v>24</v>
      </c>
      <c r="B75" t="s">
        <v>25</v>
      </c>
      <c r="C75" t="s">
        <v>26</v>
      </c>
      <c r="D75">
        <v>689</v>
      </c>
      <c r="E75" t="s">
        <v>159</v>
      </c>
      <c r="F75">
        <v>689</v>
      </c>
      <c r="G75" t="s">
        <v>160</v>
      </c>
      <c r="H75" t="s">
        <v>12</v>
      </c>
      <c r="I75" t="s">
        <v>31</v>
      </c>
      <c r="J75" t="s">
        <v>15</v>
      </c>
      <c r="K75" s="1">
        <v>29</v>
      </c>
    </row>
    <row r="76" spans="1:11" x14ac:dyDescent="0.25">
      <c r="A76" t="s">
        <v>24</v>
      </c>
      <c r="B76" t="s">
        <v>25</v>
      </c>
      <c r="C76" t="s">
        <v>26</v>
      </c>
      <c r="D76">
        <v>72</v>
      </c>
      <c r="E76" t="s">
        <v>11</v>
      </c>
      <c r="F76">
        <v>576</v>
      </c>
      <c r="G76" t="s">
        <v>182</v>
      </c>
      <c r="H76" t="s">
        <v>12</v>
      </c>
      <c r="I76" t="s">
        <v>13</v>
      </c>
      <c r="J76" t="s">
        <v>14</v>
      </c>
      <c r="K76" s="1">
        <v>8</v>
      </c>
    </row>
    <row r="77" spans="1:11" x14ac:dyDescent="0.25">
      <c r="A77" t="s">
        <v>24</v>
      </c>
      <c r="B77" t="s">
        <v>25</v>
      </c>
      <c r="C77" t="s">
        <v>26</v>
      </c>
      <c r="D77">
        <v>72</v>
      </c>
      <c r="E77" t="s">
        <v>11</v>
      </c>
      <c r="F77">
        <v>576</v>
      </c>
      <c r="G77" t="s">
        <v>182</v>
      </c>
      <c r="H77" t="s">
        <v>12</v>
      </c>
      <c r="I77" t="s">
        <v>13</v>
      </c>
      <c r="J77" t="s">
        <v>15</v>
      </c>
      <c r="K77" s="1">
        <v>4</v>
      </c>
    </row>
    <row r="78" spans="1:11" x14ac:dyDescent="0.25">
      <c r="A78" t="s">
        <v>24</v>
      </c>
      <c r="B78" t="s">
        <v>25</v>
      </c>
      <c r="C78" t="s">
        <v>26</v>
      </c>
      <c r="D78">
        <v>72</v>
      </c>
      <c r="E78" t="s">
        <v>11</v>
      </c>
      <c r="F78">
        <v>577</v>
      </c>
      <c r="G78" t="s">
        <v>183</v>
      </c>
      <c r="H78" t="s">
        <v>12</v>
      </c>
      <c r="I78" t="s">
        <v>13</v>
      </c>
      <c r="J78" t="s">
        <v>14</v>
      </c>
      <c r="K78" s="1">
        <v>2</v>
      </c>
    </row>
    <row r="79" spans="1:11" x14ac:dyDescent="0.25">
      <c r="A79" t="s">
        <v>24</v>
      </c>
      <c r="B79" t="s">
        <v>25</v>
      </c>
      <c r="C79" t="s">
        <v>26</v>
      </c>
      <c r="D79">
        <v>72</v>
      </c>
      <c r="E79" t="s">
        <v>11</v>
      </c>
      <c r="F79">
        <v>577</v>
      </c>
      <c r="G79" t="s">
        <v>183</v>
      </c>
      <c r="H79" t="s">
        <v>12</v>
      </c>
      <c r="I79" t="s">
        <v>13</v>
      </c>
      <c r="J79" t="s">
        <v>15</v>
      </c>
      <c r="K79" s="1">
        <v>1</v>
      </c>
    </row>
    <row r="80" spans="1:11" x14ac:dyDescent="0.25">
      <c r="A80" t="s">
        <v>24</v>
      </c>
      <c r="B80" t="s">
        <v>25</v>
      </c>
      <c r="C80" t="s">
        <v>26</v>
      </c>
      <c r="D80">
        <v>72</v>
      </c>
      <c r="E80" t="s">
        <v>11</v>
      </c>
      <c r="F80">
        <v>578</v>
      </c>
      <c r="G80" t="s">
        <v>11</v>
      </c>
      <c r="H80" t="s">
        <v>12</v>
      </c>
      <c r="I80" t="s">
        <v>13</v>
      </c>
      <c r="J80" t="s">
        <v>14</v>
      </c>
      <c r="K80" s="1">
        <v>46</v>
      </c>
    </row>
    <row r="81" spans="1:11" x14ac:dyDescent="0.25">
      <c r="A81" t="s">
        <v>24</v>
      </c>
      <c r="B81" t="s">
        <v>25</v>
      </c>
      <c r="C81" t="s">
        <v>26</v>
      </c>
      <c r="D81">
        <v>72</v>
      </c>
      <c r="E81" t="s">
        <v>11</v>
      </c>
      <c r="F81">
        <v>578</v>
      </c>
      <c r="G81" t="s">
        <v>11</v>
      </c>
      <c r="H81" t="s">
        <v>12</v>
      </c>
      <c r="I81" t="s">
        <v>13</v>
      </c>
      <c r="J81" t="s">
        <v>15</v>
      </c>
      <c r="K81" s="1">
        <v>31</v>
      </c>
    </row>
    <row r="82" spans="1:11" x14ac:dyDescent="0.25">
      <c r="A82" t="s">
        <v>24</v>
      </c>
      <c r="B82" t="s">
        <v>25</v>
      </c>
      <c r="C82" t="s">
        <v>26</v>
      </c>
      <c r="D82">
        <v>72</v>
      </c>
      <c r="E82" t="s">
        <v>11</v>
      </c>
      <c r="F82">
        <v>579</v>
      </c>
      <c r="G82" t="s">
        <v>32</v>
      </c>
      <c r="H82" t="s">
        <v>12</v>
      </c>
      <c r="I82" t="s">
        <v>13</v>
      </c>
      <c r="J82" t="s">
        <v>14</v>
      </c>
      <c r="K82" s="1">
        <v>1</v>
      </c>
    </row>
    <row r="83" spans="1:11" x14ac:dyDescent="0.25">
      <c r="A83" t="s">
        <v>24</v>
      </c>
      <c r="B83" t="s">
        <v>25</v>
      </c>
      <c r="C83" t="s">
        <v>26</v>
      </c>
      <c r="D83">
        <v>72</v>
      </c>
      <c r="E83" t="s">
        <v>11</v>
      </c>
      <c r="F83">
        <v>579</v>
      </c>
      <c r="G83" t="s">
        <v>32</v>
      </c>
      <c r="H83" t="s">
        <v>12</v>
      </c>
      <c r="I83" t="s">
        <v>13</v>
      </c>
      <c r="J83" t="s">
        <v>15</v>
      </c>
      <c r="K83" s="1">
        <v>1</v>
      </c>
    </row>
    <row r="84" spans="1:11" x14ac:dyDescent="0.25">
      <c r="A84" t="s">
        <v>24</v>
      </c>
      <c r="B84" t="s">
        <v>25</v>
      </c>
      <c r="C84" t="s">
        <v>26</v>
      </c>
      <c r="D84">
        <v>155</v>
      </c>
      <c r="E84" t="s">
        <v>184</v>
      </c>
      <c r="F84">
        <v>180</v>
      </c>
      <c r="G84" t="s">
        <v>185</v>
      </c>
      <c r="H84" t="s">
        <v>12</v>
      </c>
      <c r="I84" t="s">
        <v>13</v>
      </c>
      <c r="J84" t="s">
        <v>15</v>
      </c>
      <c r="K84" s="1">
        <v>2</v>
      </c>
    </row>
    <row r="85" spans="1:11" x14ac:dyDescent="0.25">
      <c r="A85" t="s">
        <v>24</v>
      </c>
      <c r="B85" t="s">
        <v>25</v>
      </c>
      <c r="C85" t="s">
        <v>26</v>
      </c>
      <c r="D85">
        <v>155</v>
      </c>
      <c r="E85" t="s">
        <v>184</v>
      </c>
      <c r="F85">
        <v>815</v>
      </c>
      <c r="G85" t="s">
        <v>184</v>
      </c>
      <c r="H85" t="s">
        <v>12</v>
      </c>
      <c r="I85" t="s">
        <v>13</v>
      </c>
      <c r="J85" t="s">
        <v>14</v>
      </c>
      <c r="K85" s="1">
        <v>1</v>
      </c>
    </row>
    <row r="86" spans="1:11" x14ac:dyDescent="0.25">
      <c r="A86" t="s">
        <v>24</v>
      </c>
      <c r="B86" t="s">
        <v>25</v>
      </c>
      <c r="C86" t="s">
        <v>26</v>
      </c>
      <c r="D86">
        <v>822</v>
      </c>
      <c r="E86" t="s">
        <v>97</v>
      </c>
      <c r="F86">
        <v>111</v>
      </c>
      <c r="G86" t="s">
        <v>98</v>
      </c>
      <c r="H86" t="s">
        <v>17</v>
      </c>
      <c r="I86" t="s">
        <v>40</v>
      </c>
      <c r="J86" t="s">
        <v>14</v>
      </c>
      <c r="K86" s="1">
        <v>1</v>
      </c>
    </row>
    <row r="87" spans="1:11" x14ac:dyDescent="0.25">
      <c r="A87" t="s">
        <v>24</v>
      </c>
      <c r="B87" t="s">
        <v>25</v>
      </c>
      <c r="C87" t="s">
        <v>26</v>
      </c>
      <c r="D87">
        <v>64</v>
      </c>
      <c r="E87" t="s">
        <v>255</v>
      </c>
      <c r="F87">
        <v>341</v>
      </c>
      <c r="G87" t="s">
        <v>250</v>
      </c>
      <c r="H87" t="s">
        <v>12</v>
      </c>
      <c r="I87" t="s">
        <v>13</v>
      </c>
      <c r="J87" t="s">
        <v>15</v>
      </c>
      <c r="K87" s="1">
        <v>1</v>
      </c>
    </row>
    <row r="88" spans="1:11" x14ac:dyDescent="0.25">
      <c r="A88" t="s">
        <v>24</v>
      </c>
      <c r="B88" t="s">
        <v>25</v>
      </c>
      <c r="C88" t="s">
        <v>26</v>
      </c>
      <c r="D88">
        <v>64</v>
      </c>
      <c r="E88" t="s">
        <v>255</v>
      </c>
      <c r="F88">
        <v>342</v>
      </c>
      <c r="G88" t="s">
        <v>256</v>
      </c>
      <c r="H88" t="s">
        <v>12</v>
      </c>
      <c r="I88" t="s">
        <v>13</v>
      </c>
      <c r="J88" t="s">
        <v>14</v>
      </c>
      <c r="K88" s="1">
        <v>16</v>
      </c>
    </row>
    <row r="89" spans="1:11" x14ac:dyDescent="0.25">
      <c r="A89" t="s">
        <v>24</v>
      </c>
      <c r="B89" t="s">
        <v>25</v>
      </c>
      <c r="C89" t="s">
        <v>26</v>
      </c>
      <c r="D89">
        <v>64</v>
      </c>
      <c r="E89" t="s">
        <v>255</v>
      </c>
      <c r="F89">
        <v>342</v>
      </c>
      <c r="G89" t="s">
        <v>256</v>
      </c>
      <c r="H89" t="s">
        <v>12</v>
      </c>
      <c r="I89" t="s">
        <v>13</v>
      </c>
      <c r="J89" t="s">
        <v>15</v>
      </c>
      <c r="K89" s="1">
        <v>16</v>
      </c>
    </row>
    <row r="90" spans="1:11" x14ac:dyDescent="0.25">
      <c r="A90" t="s">
        <v>24</v>
      </c>
      <c r="B90" t="s">
        <v>25</v>
      </c>
      <c r="C90" t="s">
        <v>26</v>
      </c>
      <c r="D90">
        <v>61</v>
      </c>
      <c r="E90" t="s">
        <v>33</v>
      </c>
      <c r="F90">
        <v>195</v>
      </c>
      <c r="G90" t="s">
        <v>257</v>
      </c>
      <c r="H90" t="s">
        <v>12</v>
      </c>
      <c r="I90" t="s">
        <v>13</v>
      </c>
      <c r="J90" t="s">
        <v>14</v>
      </c>
      <c r="K90" s="1">
        <v>2</v>
      </c>
    </row>
    <row r="91" spans="1:11" x14ac:dyDescent="0.25">
      <c r="A91" t="s">
        <v>24</v>
      </c>
      <c r="B91" t="s">
        <v>25</v>
      </c>
      <c r="C91" t="s">
        <v>26</v>
      </c>
      <c r="D91">
        <v>61</v>
      </c>
      <c r="E91" t="s">
        <v>33</v>
      </c>
      <c r="F91">
        <v>195</v>
      </c>
      <c r="G91" t="s">
        <v>257</v>
      </c>
      <c r="H91" t="s">
        <v>12</v>
      </c>
      <c r="I91" t="s">
        <v>13</v>
      </c>
      <c r="J91" t="s">
        <v>15</v>
      </c>
      <c r="K91" s="1">
        <v>4</v>
      </c>
    </row>
    <row r="92" spans="1:11" x14ac:dyDescent="0.25">
      <c r="A92" t="s">
        <v>24</v>
      </c>
      <c r="B92" t="s">
        <v>25</v>
      </c>
      <c r="C92" t="s">
        <v>26</v>
      </c>
      <c r="D92">
        <v>61</v>
      </c>
      <c r="E92" t="s">
        <v>33</v>
      </c>
      <c r="F92">
        <v>333</v>
      </c>
      <c r="G92" t="s">
        <v>34</v>
      </c>
      <c r="H92" t="s">
        <v>12</v>
      </c>
      <c r="I92" t="s">
        <v>13</v>
      </c>
      <c r="J92" t="s">
        <v>14</v>
      </c>
      <c r="K92" s="1">
        <v>14</v>
      </c>
    </row>
    <row r="93" spans="1:11" x14ac:dyDescent="0.25">
      <c r="A93" t="s">
        <v>24</v>
      </c>
      <c r="B93" t="s">
        <v>25</v>
      </c>
      <c r="C93" t="s">
        <v>26</v>
      </c>
      <c r="D93">
        <v>61</v>
      </c>
      <c r="E93" t="s">
        <v>33</v>
      </c>
      <c r="F93">
        <v>333</v>
      </c>
      <c r="G93" t="s">
        <v>34</v>
      </c>
      <c r="H93" t="s">
        <v>12</v>
      </c>
      <c r="I93" t="s">
        <v>13</v>
      </c>
      <c r="J93" t="s">
        <v>15</v>
      </c>
      <c r="K93" s="1">
        <v>17</v>
      </c>
    </row>
    <row r="94" spans="1:11" x14ac:dyDescent="0.25">
      <c r="A94" t="s">
        <v>24</v>
      </c>
      <c r="B94" t="s">
        <v>25</v>
      </c>
      <c r="C94" t="s">
        <v>26</v>
      </c>
      <c r="D94">
        <v>71</v>
      </c>
      <c r="E94" t="s">
        <v>35</v>
      </c>
      <c r="F94">
        <v>177</v>
      </c>
      <c r="G94" t="s">
        <v>93</v>
      </c>
      <c r="H94" t="s">
        <v>12</v>
      </c>
      <c r="I94" t="s">
        <v>13</v>
      </c>
      <c r="J94" t="s">
        <v>14</v>
      </c>
      <c r="K94" s="1">
        <v>12</v>
      </c>
    </row>
    <row r="95" spans="1:11" x14ac:dyDescent="0.25">
      <c r="A95" t="s">
        <v>24</v>
      </c>
      <c r="B95" t="s">
        <v>25</v>
      </c>
      <c r="C95" t="s">
        <v>26</v>
      </c>
      <c r="D95">
        <v>71</v>
      </c>
      <c r="E95" t="s">
        <v>35</v>
      </c>
      <c r="F95">
        <v>177</v>
      </c>
      <c r="G95" t="s">
        <v>93</v>
      </c>
      <c r="H95" t="s">
        <v>12</v>
      </c>
      <c r="I95" t="s">
        <v>13</v>
      </c>
      <c r="J95" t="s">
        <v>15</v>
      </c>
      <c r="K95" s="1">
        <v>11</v>
      </c>
    </row>
    <row r="96" spans="1:11" x14ac:dyDescent="0.25">
      <c r="A96" t="s">
        <v>24</v>
      </c>
      <c r="B96" t="s">
        <v>25</v>
      </c>
      <c r="C96" t="s">
        <v>26</v>
      </c>
      <c r="D96">
        <v>317</v>
      </c>
      <c r="E96" t="s">
        <v>294</v>
      </c>
      <c r="F96">
        <v>783</v>
      </c>
      <c r="G96" t="s">
        <v>294</v>
      </c>
      <c r="H96" t="s">
        <v>12</v>
      </c>
      <c r="I96" t="s">
        <v>13</v>
      </c>
      <c r="J96" t="s">
        <v>14</v>
      </c>
      <c r="K96" s="1">
        <v>6</v>
      </c>
    </row>
    <row r="97" spans="1:11" x14ac:dyDescent="0.25">
      <c r="A97" t="s">
        <v>24</v>
      </c>
      <c r="B97" t="s">
        <v>25</v>
      </c>
      <c r="C97" t="s">
        <v>26</v>
      </c>
      <c r="D97">
        <v>317</v>
      </c>
      <c r="E97" t="s">
        <v>294</v>
      </c>
      <c r="F97">
        <v>783</v>
      </c>
      <c r="G97" t="s">
        <v>294</v>
      </c>
      <c r="H97" t="s">
        <v>12</v>
      </c>
      <c r="I97" t="s">
        <v>13</v>
      </c>
      <c r="J97" t="s">
        <v>15</v>
      </c>
      <c r="K97" s="1">
        <v>8</v>
      </c>
    </row>
    <row r="98" spans="1:11" x14ac:dyDescent="0.25">
      <c r="A98" t="s">
        <v>24</v>
      </c>
      <c r="B98" t="s">
        <v>25</v>
      </c>
      <c r="C98" t="s">
        <v>26</v>
      </c>
      <c r="D98">
        <v>62</v>
      </c>
      <c r="E98" t="s">
        <v>36</v>
      </c>
      <c r="F98">
        <v>24</v>
      </c>
      <c r="G98" t="s">
        <v>99</v>
      </c>
      <c r="H98" t="s">
        <v>17</v>
      </c>
      <c r="I98" t="s">
        <v>18</v>
      </c>
      <c r="J98" t="s">
        <v>15</v>
      </c>
      <c r="K98" s="1">
        <v>1</v>
      </c>
    </row>
    <row r="99" spans="1:11" x14ac:dyDescent="0.25">
      <c r="A99" t="s">
        <v>24</v>
      </c>
      <c r="B99" t="s">
        <v>25</v>
      </c>
      <c r="C99" t="s">
        <v>26</v>
      </c>
      <c r="D99">
        <v>62</v>
      </c>
      <c r="E99" t="s">
        <v>36</v>
      </c>
      <c r="F99">
        <v>335</v>
      </c>
      <c r="G99" t="s">
        <v>100</v>
      </c>
      <c r="H99" t="s">
        <v>12</v>
      </c>
      <c r="I99" t="s">
        <v>13</v>
      </c>
      <c r="J99" t="s">
        <v>15</v>
      </c>
      <c r="K99" s="1">
        <v>1</v>
      </c>
    </row>
    <row r="100" spans="1:11" x14ac:dyDescent="0.25">
      <c r="A100" t="s">
        <v>24</v>
      </c>
      <c r="B100" t="s">
        <v>25</v>
      </c>
      <c r="C100" t="s">
        <v>26</v>
      </c>
      <c r="D100">
        <v>315</v>
      </c>
      <c r="E100" t="s">
        <v>258</v>
      </c>
      <c r="F100">
        <v>773</v>
      </c>
      <c r="G100" t="s">
        <v>258</v>
      </c>
      <c r="H100" t="s">
        <v>12</v>
      </c>
      <c r="I100" t="s">
        <v>13</v>
      </c>
      <c r="J100" t="s">
        <v>14</v>
      </c>
      <c r="K100" s="1">
        <v>1</v>
      </c>
    </row>
    <row r="101" spans="1:11" x14ac:dyDescent="0.25">
      <c r="A101" t="s">
        <v>24</v>
      </c>
      <c r="B101" t="s">
        <v>25</v>
      </c>
      <c r="C101" t="s">
        <v>26</v>
      </c>
      <c r="D101">
        <v>68</v>
      </c>
      <c r="E101" t="s">
        <v>37</v>
      </c>
      <c r="F101">
        <v>71</v>
      </c>
      <c r="G101" t="s">
        <v>101</v>
      </c>
      <c r="H101" t="s">
        <v>12</v>
      </c>
      <c r="I101" t="s">
        <v>28</v>
      </c>
      <c r="J101" t="s">
        <v>14</v>
      </c>
      <c r="K101" s="1">
        <v>7</v>
      </c>
    </row>
    <row r="102" spans="1:11" x14ac:dyDescent="0.25">
      <c r="A102" t="s">
        <v>24</v>
      </c>
      <c r="B102" t="s">
        <v>25</v>
      </c>
      <c r="C102" t="s">
        <v>26</v>
      </c>
      <c r="D102">
        <v>68</v>
      </c>
      <c r="E102" t="s">
        <v>37</v>
      </c>
      <c r="F102">
        <v>71</v>
      </c>
      <c r="G102" t="s">
        <v>101</v>
      </c>
      <c r="H102" t="s">
        <v>12</v>
      </c>
      <c r="I102" t="s">
        <v>28</v>
      </c>
      <c r="J102" t="s">
        <v>15</v>
      </c>
      <c r="K102" s="1">
        <v>1</v>
      </c>
    </row>
    <row r="103" spans="1:11" x14ac:dyDescent="0.25">
      <c r="A103" t="s">
        <v>24</v>
      </c>
      <c r="B103" t="s">
        <v>25</v>
      </c>
      <c r="C103" t="s">
        <v>26</v>
      </c>
      <c r="D103">
        <v>68</v>
      </c>
      <c r="E103" t="s">
        <v>37</v>
      </c>
      <c r="F103">
        <v>174</v>
      </c>
      <c r="G103" t="s">
        <v>186</v>
      </c>
      <c r="H103" t="s">
        <v>12</v>
      </c>
      <c r="I103" t="s">
        <v>13</v>
      </c>
      <c r="J103" t="s">
        <v>14</v>
      </c>
      <c r="K103" s="1">
        <v>1</v>
      </c>
    </row>
    <row r="104" spans="1:11" x14ac:dyDescent="0.25">
      <c r="A104" t="s">
        <v>24</v>
      </c>
      <c r="B104" t="s">
        <v>25</v>
      </c>
      <c r="C104" t="s">
        <v>26</v>
      </c>
      <c r="D104">
        <v>68</v>
      </c>
      <c r="E104" t="s">
        <v>37</v>
      </c>
      <c r="F104">
        <v>174</v>
      </c>
      <c r="G104" t="s">
        <v>186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24</v>
      </c>
      <c r="B105" t="s">
        <v>25</v>
      </c>
      <c r="C105" t="s">
        <v>26</v>
      </c>
      <c r="D105">
        <v>69</v>
      </c>
      <c r="E105" t="s">
        <v>102</v>
      </c>
      <c r="F105">
        <v>1353</v>
      </c>
      <c r="G105" t="s">
        <v>187</v>
      </c>
      <c r="H105" t="s">
        <v>12</v>
      </c>
      <c r="I105" t="s">
        <v>13</v>
      </c>
      <c r="J105" t="s">
        <v>14</v>
      </c>
      <c r="K105" s="1">
        <v>1</v>
      </c>
    </row>
    <row r="106" spans="1:11" x14ac:dyDescent="0.25">
      <c r="A106" t="s">
        <v>24</v>
      </c>
      <c r="B106" t="s">
        <v>25</v>
      </c>
      <c r="C106" t="s">
        <v>26</v>
      </c>
      <c r="D106">
        <v>316</v>
      </c>
      <c r="E106" t="s">
        <v>188</v>
      </c>
      <c r="F106">
        <v>778</v>
      </c>
      <c r="G106" t="s">
        <v>189</v>
      </c>
      <c r="H106" t="s">
        <v>12</v>
      </c>
      <c r="I106" t="s">
        <v>13</v>
      </c>
      <c r="J106" t="s">
        <v>14</v>
      </c>
      <c r="K106" s="1">
        <v>28</v>
      </c>
    </row>
    <row r="107" spans="1:11" x14ac:dyDescent="0.25">
      <c r="A107" t="s">
        <v>24</v>
      </c>
      <c r="B107" t="s">
        <v>25</v>
      </c>
      <c r="C107" t="s">
        <v>26</v>
      </c>
      <c r="D107">
        <v>316</v>
      </c>
      <c r="E107" t="s">
        <v>188</v>
      </c>
      <c r="F107">
        <v>778</v>
      </c>
      <c r="G107" t="s">
        <v>189</v>
      </c>
      <c r="H107" t="s">
        <v>12</v>
      </c>
      <c r="I107" t="s">
        <v>13</v>
      </c>
      <c r="J107" t="s">
        <v>15</v>
      </c>
      <c r="K107" s="1">
        <v>22</v>
      </c>
    </row>
    <row r="108" spans="1:11" x14ac:dyDescent="0.25">
      <c r="A108" t="s">
        <v>24</v>
      </c>
      <c r="B108" t="s">
        <v>25</v>
      </c>
      <c r="C108" t="s">
        <v>26</v>
      </c>
      <c r="D108">
        <v>316</v>
      </c>
      <c r="E108" t="s">
        <v>188</v>
      </c>
      <c r="F108">
        <v>779</v>
      </c>
      <c r="G108" t="s">
        <v>190</v>
      </c>
      <c r="H108" t="s">
        <v>12</v>
      </c>
      <c r="I108" t="s">
        <v>13</v>
      </c>
      <c r="J108" t="s">
        <v>14</v>
      </c>
      <c r="K108" s="1">
        <v>30</v>
      </c>
    </row>
    <row r="109" spans="1:11" x14ac:dyDescent="0.25">
      <c r="A109" t="s">
        <v>24</v>
      </c>
      <c r="B109" t="s">
        <v>25</v>
      </c>
      <c r="C109" t="s">
        <v>26</v>
      </c>
      <c r="D109">
        <v>316</v>
      </c>
      <c r="E109" t="s">
        <v>188</v>
      </c>
      <c r="F109">
        <v>779</v>
      </c>
      <c r="G109" t="s">
        <v>190</v>
      </c>
      <c r="H109" t="s">
        <v>12</v>
      </c>
      <c r="I109" t="s">
        <v>13</v>
      </c>
      <c r="J109" t="s">
        <v>15</v>
      </c>
      <c r="K109" s="1">
        <v>35</v>
      </c>
    </row>
    <row r="110" spans="1:11" x14ac:dyDescent="0.25">
      <c r="A110" t="s">
        <v>24</v>
      </c>
      <c r="B110" t="s">
        <v>25</v>
      </c>
      <c r="C110" t="s">
        <v>26</v>
      </c>
      <c r="D110">
        <v>843</v>
      </c>
      <c r="E110" t="s">
        <v>103</v>
      </c>
      <c r="F110">
        <v>119</v>
      </c>
      <c r="G110" t="s">
        <v>39</v>
      </c>
      <c r="H110" t="s">
        <v>17</v>
      </c>
      <c r="I110" t="s">
        <v>40</v>
      </c>
      <c r="J110" t="s">
        <v>15</v>
      </c>
      <c r="K110" s="1">
        <v>1</v>
      </c>
    </row>
    <row r="111" spans="1:11" x14ac:dyDescent="0.25">
      <c r="A111" t="s">
        <v>24</v>
      </c>
      <c r="B111" t="s">
        <v>25</v>
      </c>
      <c r="C111" t="s">
        <v>26</v>
      </c>
      <c r="D111">
        <v>67</v>
      </c>
      <c r="E111" t="s">
        <v>259</v>
      </c>
      <c r="F111">
        <v>1346</v>
      </c>
      <c r="G111" t="s">
        <v>260</v>
      </c>
      <c r="H111" t="s">
        <v>12</v>
      </c>
      <c r="I111" t="s">
        <v>13</v>
      </c>
      <c r="J111" t="s">
        <v>14</v>
      </c>
      <c r="K111" s="1">
        <v>2</v>
      </c>
    </row>
    <row r="112" spans="1:11" x14ac:dyDescent="0.25">
      <c r="A112" t="s">
        <v>24</v>
      </c>
      <c r="B112" t="s">
        <v>25</v>
      </c>
      <c r="C112" t="s">
        <v>26</v>
      </c>
      <c r="D112">
        <v>67</v>
      </c>
      <c r="E112" t="s">
        <v>259</v>
      </c>
      <c r="F112">
        <v>1346</v>
      </c>
      <c r="G112" t="s">
        <v>260</v>
      </c>
      <c r="H112" t="s">
        <v>12</v>
      </c>
      <c r="I112" t="s">
        <v>13</v>
      </c>
      <c r="J112" t="s">
        <v>14</v>
      </c>
      <c r="K112" s="1">
        <v>1</v>
      </c>
    </row>
    <row r="113" spans="1:11" x14ac:dyDescent="0.25">
      <c r="A113" t="s">
        <v>24</v>
      </c>
      <c r="B113" t="s">
        <v>25</v>
      </c>
      <c r="C113" t="s">
        <v>26</v>
      </c>
      <c r="D113">
        <v>67</v>
      </c>
      <c r="E113" t="s">
        <v>259</v>
      </c>
      <c r="F113">
        <v>1346</v>
      </c>
      <c r="G113" t="s">
        <v>260</v>
      </c>
      <c r="H113" t="s">
        <v>12</v>
      </c>
      <c r="I113" t="s">
        <v>13</v>
      </c>
      <c r="J113" t="s">
        <v>15</v>
      </c>
      <c r="K113" s="1">
        <v>2</v>
      </c>
    </row>
    <row r="114" spans="1:11" x14ac:dyDescent="0.25">
      <c r="A114" t="s">
        <v>24</v>
      </c>
      <c r="B114" t="s">
        <v>25</v>
      </c>
      <c r="C114" t="s">
        <v>26</v>
      </c>
      <c r="D114">
        <v>70</v>
      </c>
      <c r="E114" t="s">
        <v>261</v>
      </c>
      <c r="F114">
        <v>1355</v>
      </c>
      <c r="G114" t="s">
        <v>261</v>
      </c>
      <c r="H114" t="s">
        <v>12</v>
      </c>
      <c r="I114" t="s">
        <v>13</v>
      </c>
      <c r="J114" t="s">
        <v>14</v>
      </c>
      <c r="K114" s="1">
        <v>1</v>
      </c>
    </row>
    <row r="115" spans="1:11" x14ac:dyDescent="0.25">
      <c r="A115" t="s">
        <v>24</v>
      </c>
      <c r="B115" t="s">
        <v>25</v>
      </c>
      <c r="C115" t="s">
        <v>26</v>
      </c>
      <c r="D115">
        <v>65</v>
      </c>
      <c r="E115" t="s">
        <v>262</v>
      </c>
      <c r="F115">
        <v>1335</v>
      </c>
      <c r="G115" t="s">
        <v>262</v>
      </c>
      <c r="H115" t="s">
        <v>12</v>
      </c>
      <c r="I115" t="s">
        <v>13</v>
      </c>
      <c r="J115" t="s">
        <v>15</v>
      </c>
      <c r="K115" s="1">
        <v>1</v>
      </c>
    </row>
    <row r="116" spans="1:11" x14ac:dyDescent="0.25">
      <c r="A116" t="s">
        <v>24</v>
      </c>
      <c r="B116" t="s">
        <v>25</v>
      </c>
      <c r="C116" t="s">
        <v>26</v>
      </c>
      <c r="D116">
        <v>851</v>
      </c>
      <c r="E116" t="s">
        <v>330</v>
      </c>
      <c r="F116">
        <v>121</v>
      </c>
      <c r="G116" t="s">
        <v>331</v>
      </c>
      <c r="H116" t="s">
        <v>17</v>
      </c>
      <c r="I116" t="s">
        <v>40</v>
      </c>
      <c r="J116" t="s">
        <v>14</v>
      </c>
      <c r="K116" s="1">
        <v>45</v>
      </c>
    </row>
    <row r="117" spans="1:11" x14ac:dyDescent="0.25">
      <c r="A117" t="s">
        <v>24</v>
      </c>
      <c r="B117" t="s">
        <v>25</v>
      </c>
      <c r="C117" t="s">
        <v>26</v>
      </c>
      <c r="D117">
        <v>851</v>
      </c>
      <c r="E117" t="s">
        <v>330</v>
      </c>
      <c r="F117">
        <v>121</v>
      </c>
      <c r="G117" t="s">
        <v>331</v>
      </c>
      <c r="H117" t="s">
        <v>17</v>
      </c>
      <c r="I117" t="s">
        <v>40</v>
      </c>
      <c r="J117" t="s">
        <v>15</v>
      </c>
      <c r="K117" s="1">
        <v>45</v>
      </c>
    </row>
    <row r="118" spans="1:11" x14ac:dyDescent="0.25">
      <c r="A118" t="s">
        <v>24</v>
      </c>
      <c r="B118" t="s">
        <v>25</v>
      </c>
      <c r="C118" t="s">
        <v>26</v>
      </c>
      <c r="D118">
        <v>851</v>
      </c>
      <c r="E118" t="s">
        <v>330</v>
      </c>
      <c r="F118">
        <v>1002</v>
      </c>
      <c r="G118" t="s">
        <v>331</v>
      </c>
      <c r="H118" t="s">
        <v>12</v>
      </c>
      <c r="I118" t="s">
        <v>13</v>
      </c>
      <c r="J118" t="s">
        <v>14</v>
      </c>
      <c r="K118" s="1">
        <v>17</v>
      </c>
    </row>
    <row r="119" spans="1:11" x14ac:dyDescent="0.25">
      <c r="A119" t="s">
        <v>24</v>
      </c>
      <c r="B119" t="s">
        <v>25</v>
      </c>
      <c r="C119" t="s">
        <v>26</v>
      </c>
      <c r="D119">
        <v>851</v>
      </c>
      <c r="E119" t="s">
        <v>330</v>
      </c>
      <c r="F119">
        <v>1002</v>
      </c>
      <c r="G119" t="s">
        <v>331</v>
      </c>
      <c r="H119" t="s">
        <v>12</v>
      </c>
      <c r="I119" t="s">
        <v>13</v>
      </c>
      <c r="J119" t="s">
        <v>15</v>
      </c>
      <c r="K119" s="1">
        <v>23</v>
      </c>
    </row>
    <row r="120" spans="1:11" x14ac:dyDescent="0.25">
      <c r="A120" t="s">
        <v>24</v>
      </c>
      <c r="B120" t="s">
        <v>41</v>
      </c>
      <c r="C120" t="s">
        <v>42</v>
      </c>
      <c r="D120">
        <v>31</v>
      </c>
      <c r="E120" t="s">
        <v>42</v>
      </c>
      <c r="F120">
        <v>702</v>
      </c>
      <c r="G120" t="s">
        <v>129</v>
      </c>
      <c r="H120" t="s">
        <v>12</v>
      </c>
      <c r="I120" t="s">
        <v>13</v>
      </c>
      <c r="J120">
        <v>0</v>
      </c>
      <c r="K120" s="1">
        <v>1</v>
      </c>
    </row>
    <row r="121" spans="1:11" x14ac:dyDescent="0.25">
      <c r="A121" t="s">
        <v>24</v>
      </c>
      <c r="B121" t="s">
        <v>41</v>
      </c>
      <c r="C121" t="s">
        <v>42</v>
      </c>
      <c r="D121">
        <v>31</v>
      </c>
      <c r="E121" t="s">
        <v>42</v>
      </c>
      <c r="F121">
        <v>702</v>
      </c>
      <c r="G121" t="s">
        <v>129</v>
      </c>
      <c r="H121" t="s">
        <v>12</v>
      </c>
      <c r="I121" t="s">
        <v>13</v>
      </c>
      <c r="J121" t="s">
        <v>14</v>
      </c>
      <c r="K121" s="1">
        <v>5</v>
      </c>
    </row>
    <row r="122" spans="1:11" x14ac:dyDescent="0.25">
      <c r="A122" t="s">
        <v>24</v>
      </c>
      <c r="B122" t="s">
        <v>41</v>
      </c>
      <c r="C122" t="s">
        <v>42</v>
      </c>
      <c r="D122">
        <v>31</v>
      </c>
      <c r="E122" t="s">
        <v>42</v>
      </c>
      <c r="F122">
        <v>702</v>
      </c>
      <c r="G122" t="s">
        <v>129</v>
      </c>
      <c r="H122" t="s">
        <v>12</v>
      </c>
      <c r="I122" t="s">
        <v>13</v>
      </c>
      <c r="J122" t="s">
        <v>15</v>
      </c>
      <c r="K122" s="1">
        <v>10</v>
      </c>
    </row>
    <row r="123" spans="1:11" x14ac:dyDescent="0.25">
      <c r="A123" t="s">
        <v>24</v>
      </c>
      <c r="B123" t="s">
        <v>41</v>
      </c>
      <c r="C123" t="s">
        <v>42</v>
      </c>
      <c r="D123">
        <v>31</v>
      </c>
      <c r="E123" t="s">
        <v>42</v>
      </c>
      <c r="F123">
        <v>704</v>
      </c>
      <c r="G123" t="s">
        <v>161</v>
      </c>
      <c r="H123" t="s">
        <v>12</v>
      </c>
      <c r="I123" t="s">
        <v>28</v>
      </c>
      <c r="J123" t="s">
        <v>14</v>
      </c>
      <c r="K123" s="1">
        <v>96</v>
      </c>
    </row>
    <row r="124" spans="1:11" x14ac:dyDescent="0.25">
      <c r="A124" t="s">
        <v>24</v>
      </c>
      <c r="B124" t="s">
        <v>41</v>
      </c>
      <c r="C124" t="s">
        <v>42</v>
      </c>
      <c r="D124">
        <v>31</v>
      </c>
      <c r="E124" t="s">
        <v>42</v>
      </c>
      <c r="F124">
        <v>704</v>
      </c>
      <c r="G124" t="s">
        <v>161</v>
      </c>
      <c r="H124" t="s">
        <v>12</v>
      </c>
      <c r="I124" t="s">
        <v>28</v>
      </c>
      <c r="J124" t="s">
        <v>15</v>
      </c>
      <c r="K124" s="1">
        <v>72</v>
      </c>
    </row>
    <row r="125" spans="1:11" x14ac:dyDescent="0.25">
      <c r="A125" t="s">
        <v>24</v>
      </c>
      <c r="B125" t="s">
        <v>41</v>
      </c>
      <c r="C125" t="s">
        <v>41</v>
      </c>
      <c r="D125">
        <v>605</v>
      </c>
      <c r="E125" t="s">
        <v>162</v>
      </c>
      <c r="F125">
        <v>605</v>
      </c>
      <c r="G125" t="s">
        <v>163</v>
      </c>
      <c r="H125" t="s">
        <v>12</v>
      </c>
      <c r="I125" t="s">
        <v>31</v>
      </c>
      <c r="J125" t="s">
        <v>14</v>
      </c>
      <c r="K125" s="1">
        <v>73</v>
      </c>
    </row>
    <row r="126" spans="1:11" x14ac:dyDescent="0.25">
      <c r="A126" t="s">
        <v>24</v>
      </c>
      <c r="B126" t="s">
        <v>41</v>
      </c>
      <c r="C126" t="s">
        <v>41</v>
      </c>
      <c r="D126">
        <v>605</v>
      </c>
      <c r="E126" t="s">
        <v>162</v>
      </c>
      <c r="F126">
        <v>605</v>
      </c>
      <c r="G126" t="s">
        <v>163</v>
      </c>
      <c r="H126" t="s">
        <v>12</v>
      </c>
      <c r="I126" t="s">
        <v>31</v>
      </c>
      <c r="J126" t="s">
        <v>15</v>
      </c>
      <c r="K126" s="1">
        <v>67</v>
      </c>
    </row>
    <row r="127" spans="1:11" x14ac:dyDescent="0.25">
      <c r="A127" t="s">
        <v>24</v>
      </c>
      <c r="B127" t="s">
        <v>41</v>
      </c>
      <c r="C127" t="s">
        <v>41</v>
      </c>
      <c r="D127">
        <v>350</v>
      </c>
      <c r="E127" t="s">
        <v>263</v>
      </c>
      <c r="F127">
        <v>1637</v>
      </c>
      <c r="G127" t="s">
        <v>264</v>
      </c>
      <c r="H127" t="s">
        <v>12</v>
      </c>
      <c r="I127" t="s">
        <v>31</v>
      </c>
      <c r="J127" t="s">
        <v>14</v>
      </c>
      <c r="K127" s="1">
        <v>2</v>
      </c>
    </row>
    <row r="128" spans="1:11" x14ac:dyDescent="0.25">
      <c r="A128" t="s">
        <v>24</v>
      </c>
      <c r="B128" t="s">
        <v>41</v>
      </c>
      <c r="C128" t="s">
        <v>41</v>
      </c>
      <c r="D128">
        <v>350</v>
      </c>
      <c r="E128" t="s">
        <v>263</v>
      </c>
      <c r="F128">
        <v>1637</v>
      </c>
      <c r="G128" t="s">
        <v>264</v>
      </c>
      <c r="H128" t="s">
        <v>12</v>
      </c>
      <c r="I128" t="s">
        <v>31</v>
      </c>
      <c r="J128" t="s">
        <v>15</v>
      </c>
      <c r="K128" s="1">
        <v>1</v>
      </c>
    </row>
    <row r="129" spans="1:11" x14ac:dyDescent="0.25">
      <c r="A129" t="s">
        <v>24</v>
      </c>
      <c r="B129" t="s">
        <v>41</v>
      </c>
      <c r="C129" t="s">
        <v>41</v>
      </c>
      <c r="D129">
        <v>19</v>
      </c>
      <c r="E129" t="s">
        <v>41</v>
      </c>
      <c r="F129">
        <v>256</v>
      </c>
      <c r="G129" t="s">
        <v>130</v>
      </c>
      <c r="H129" t="s">
        <v>12</v>
      </c>
      <c r="I129" t="s">
        <v>13</v>
      </c>
      <c r="J129" t="s">
        <v>14</v>
      </c>
      <c r="K129" s="1">
        <v>1</v>
      </c>
    </row>
    <row r="130" spans="1:11" x14ac:dyDescent="0.25">
      <c r="A130" t="s">
        <v>24</v>
      </c>
      <c r="B130" t="s">
        <v>41</v>
      </c>
      <c r="C130" t="s">
        <v>41</v>
      </c>
      <c r="D130">
        <v>19</v>
      </c>
      <c r="E130" t="s">
        <v>41</v>
      </c>
      <c r="F130">
        <v>256</v>
      </c>
      <c r="G130" t="s">
        <v>130</v>
      </c>
      <c r="H130" t="s">
        <v>12</v>
      </c>
      <c r="I130" t="s">
        <v>13</v>
      </c>
      <c r="J130" t="s">
        <v>15</v>
      </c>
      <c r="K130" s="1">
        <v>3</v>
      </c>
    </row>
    <row r="131" spans="1:11" x14ac:dyDescent="0.25">
      <c r="A131" t="s">
        <v>24</v>
      </c>
      <c r="B131" t="s">
        <v>41</v>
      </c>
      <c r="C131" t="s">
        <v>265</v>
      </c>
      <c r="D131">
        <v>324</v>
      </c>
      <c r="E131" t="s">
        <v>266</v>
      </c>
      <c r="F131">
        <v>876</v>
      </c>
      <c r="G131" t="s">
        <v>266</v>
      </c>
      <c r="H131" t="s">
        <v>12</v>
      </c>
      <c r="I131" t="s">
        <v>13</v>
      </c>
      <c r="J131" t="s">
        <v>14</v>
      </c>
      <c r="K131" s="1">
        <v>4</v>
      </c>
    </row>
    <row r="132" spans="1:11" x14ac:dyDescent="0.25">
      <c r="A132" t="s">
        <v>24</v>
      </c>
      <c r="B132" t="s">
        <v>41</v>
      </c>
      <c r="C132" t="s">
        <v>265</v>
      </c>
      <c r="D132">
        <v>324</v>
      </c>
      <c r="E132" t="s">
        <v>266</v>
      </c>
      <c r="F132">
        <v>876</v>
      </c>
      <c r="G132" t="s">
        <v>266</v>
      </c>
      <c r="H132" t="s">
        <v>12</v>
      </c>
      <c r="I132" t="s">
        <v>13</v>
      </c>
      <c r="J132" t="s">
        <v>15</v>
      </c>
      <c r="K132" s="1">
        <v>14</v>
      </c>
    </row>
    <row r="133" spans="1:11" x14ac:dyDescent="0.25">
      <c r="A133" t="s">
        <v>24</v>
      </c>
      <c r="B133" t="s">
        <v>41</v>
      </c>
      <c r="C133" t="s">
        <v>131</v>
      </c>
      <c r="D133">
        <v>29</v>
      </c>
      <c r="E133" t="s">
        <v>132</v>
      </c>
      <c r="F133">
        <v>1183</v>
      </c>
      <c r="G133" t="s">
        <v>133</v>
      </c>
      <c r="H133" t="s">
        <v>12</v>
      </c>
      <c r="I133" t="s">
        <v>13</v>
      </c>
      <c r="J133" t="s">
        <v>14</v>
      </c>
      <c r="K133">
        <v>27</v>
      </c>
    </row>
    <row r="134" spans="1:11" x14ac:dyDescent="0.25">
      <c r="A134" t="s">
        <v>24</v>
      </c>
      <c r="B134" t="s">
        <v>41</v>
      </c>
      <c r="C134" t="s">
        <v>131</v>
      </c>
      <c r="D134">
        <v>29</v>
      </c>
      <c r="E134" t="s">
        <v>132</v>
      </c>
      <c r="F134">
        <v>1183</v>
      </c>
      <c r="G134" t="s">
        <v>133</v>
      </c>
      <c r="H134" t="s">
        <v>12</v>
      </c>
      <c r="I134" t="s">
        <v>13</v>
      </c>
      <c r="J134" t="s">
        <v>15</v>
      </c>
      <c r="K134">
        <v>33</v>
      </c>
    </row>
    <row r="135" spans="1:11" x14ac:dyDescent="0.25">
      <c r="A135" t="s">
        <v>24</v>
      </c>
      <c r="B135" t="s">
        <v>41</v>
      </c>
      <c r="C135" t="s">
        <v>131</v>
      </c>
      <c r="D135">
        <v>29</v>
      </c>
      <c r="E135" t="s">
        <v>132</v>
      </c>
      <c r="F135">
        <v>1184</v>
      </c>
      <c r="G135" t="s">
        <v>30</v>
      </c>
      <c r="H135" t="s">
        <v>12</v>
      </c>
      <c r="I135" t="s">
        <v>13</v>
      </c>
      <c r="J135" t="s">
        <v>14</v>
      </c>
      <c r="K135">
        <v>14</v>
      </c>
    </row>
    <row r="136" spans="1:11" x14ac:dyDescent="0.25">
      <c r="A136" t="s">
        <v>24</v>
      </c>
      <c r="B136" t="s">
        <v>41</v>
      </c>
      <c r="C136" t="s">
        <v>131</v>
      </c>
      <c r="D136">
        <v>29</v>
      </c>
      <c r="E136" t="s">
        <v>132</v>
      </c>
      <c r="F136">
        <v>1184</v>
      </c>
      <c r="G136" t="s">
        <v>30</v>
      </c>
      <c r="H136" t="s">
        <v>12</v>
      </c>
      <c r="I136" t="s">
        <v>13</v>
      </c>
      <c r="J136" t="s">
        <v>15</v>
      </c>
      <c r="K136">
        <v>13</v>
      </c>
    </row>
    <row r="137" spans="1:11" x14ac:dyDescent="0.25">
      <c r="A137" t="s">
        <v>24</v>
      </c>
      <c r="B137" t="s">
        <v>43</v>
      </c>
      <c r="C137" t="s">
        <v>44</v>
      </c>
      <c r="D137">
        <v>104</v>
      </c>
      <c r="E137" t="s">
        <v>134</v>
      </c>
      <c r="F137">
        <v>65</v>
      </c>
      <c r="G137" t="s">
        <v>191</v>
      </c>
      <c r="H137" t="s">
        <v>12</v>
      </c>
      <c r="I137" t="s">
        <v>28</v>
      </c>
      <c r="J137" t="s">
        <v>14</v>
      </c>
      <c r="K137">
        <v>1</v>
      </c>
    </row>
    <row r="138" spans="1:11" x14ac:dyDescent="0.25">
      <c r="A138" t="s">
        <v>24</v>
      </c>
      <c r="B138" t="s">
        <v>43</v>
      </c>
      <c r="C138" t="s">
        <v>44</v>
      </c>
      <c r="D138">
        <v>104</v>
      </c>
      <c r="E138" t="s">
        <v>134</v>
      </c>
      <c r="F138">
        <v>65</v>
      </c>
      <c r="G138" t="s">
        <v>191</v>
      </c>
      <c r="H138" t="s">
        <v>12</v>
      </c>
      <c r="I138" t="s">
        <v>28</v>
      </c>
      <c r="J138" t="s">
        <v>15</v>
      </c>
      <c r="K138">
        <v>1</v>
      </c>
    </row>
    <row r="139" spans="1:11" x14ac:dyDescent="0.25">
      <c r="A139" t="s">
        <v>24</v>
      </c>
      <c r="B139" t="s">
        <v>43</v>
      </c>
      <c r="C139" t="s">
        <v>44</v>
      </c>
      <c r="D139">
        <v>104</v>
      </c>
      <c r="E139" t="s">
        <v>134</v>
      </c>
      <c r="F139">
        <v>67</v>
      </c>
      <c r="G139" t="s">
        <v>164</v>
      </c>
      <c r="H139" t="s">
        <v>12</v>
      </c>
      <c r="I139" t="s">
        <v>28</v>
      </c>
      <c r="J139" t="s">
        <v>14</v>
      </c>
      <c r="K139">
        <v>7</v>
      </c>
    </row>
    <row r="140" spans="1:11" x14ac:dyDescent="0.25">
      <c r="A140" t="s">
        <v>24</v>
      </c>
      <c r="B140" t="s">
        <v>43</v>
      </c>
      <c r="C140" t="s">
        <v>44</v>
      </c>
      <c r="D140">
        <v>104</v>
      </c>
      <c r="E140" t="s">
        <v>134</v>
      </c>
      <c r="F140">
        <v>67</v>
      </c>
      <c r="G140" t="s">
        <v>164</v>
      </c>
      <c r="H140" t="s">
        <v>12</v>
      </c>
      <c r="I140" t="s">
        <v>28</v>
      </c>
      <c r="J140" t="s">
        <v>15</v>
      </c>
      <c r="K140">
        <v>16</v>
      </c>
    </row>
    <row r="141" spans="1:11" x14ac:dyDescent="0.25">
      <c r="A141" t="s">
        <v>24</v>
      </c>
      <c r="B141" t="s">
        <v>43</v>
      </c>
      <c r="C141" t="s">
        <v>44</v>
      </c>
      <c r="D141">
        <v>104</v>
      </c>
      <c r="E141" t="s">
        <v>134</v>
      </c>
      <c r="F141">
        <v>735</v>
      </c>
      <c r="G141" t="s">
        <v>135</v>
      </c>
      <c r="H141" t="s">
        <v>12</v>
      </c>
      <c r="I141" t="s">
        <v>13</v>
      </c>
      <c r="J141" t="s">
        <v>15</v>
      </c>
      <c r="K141">
        <v>2</v>
      </c>
    </row>
    <row r="142" spans="1:11" x14ac:dyDescent="0.25">
      <c r="A142" t="s">
        <v>24</v>
      </c>
      <c r="B142" t="s">
        <v>43</v>
      </c>
      <c r="C142" t="s">
        <v>44</v>
      </c>
      <c r="D142">
        <v>104</v>
      </c>
      <c r="E142" t="s">
        <v>134</v>
      </c>
      <c r="F142">
        <v>736</v>
      </c>
      <c r="G142" t="s">
        <v>192</v>
      </c>
      <c r="H142" t="s">
        <v>12</v>
      </c>
      <c r="I142" t="s">
        <v>13</v>
      </c>
      <c r="J142" t="s">
        <v>14</v>
      </c>
      <c r="K142">
        <v>20</v>
      </c>
    </row>
    <row r="143" spans="1:11" x14ac:dyDescent="0.25">
      <c r="A143" t="s">
        <v>24</v>
      </c>
      <c r="B143" t="s">
        <v>43</v>
      </c>
      <c r="C143" t="s">
        <v>44</v>
      </c>
      <c r="D143">
        <v>104</v>
      </c>
      <c r="E143" t="s">
        <v>134</v>
      </c>
      <c r="F143">
        <v>736</v>
      </c>
      <c r="G143" t="s">
        <v>192</v>
      </c>
      <c r="H143" t="s">
        <v>12</v>
      </c>
      <c r="I143" t="s">
        <v>13</v>
      </c>
      <c r="J143" t="s">
        <v>14</v>
      </c>
      <c r="K143">
        <v>1</v>
      </c>
    </row>
    <row r="144" spans="1:11" x14ac:dyDescent="0.25">
      <c r="A144" t="s">
        <v>24</v>
      </c>
      <c r="B144" t="s">
        <v>43</v>
      </c>
      <c r="C144" t="s">
        <v>44</v>
      </c>
      <c r="D144">
        <v>104</v>
      </c>
      <c r="E144" t="s">
        <v>134</v>
      </c>
      <c r="F144">
        <v>736</v>
      </c>
      <c r="G144" t="s">
        <v>192</v>
      </c>
      <c r="H144" t="s">
        <v>12</v>
      </c>
      <c r="I144" t="s">
        <v>13</v>
      </c>
      <c r="J144" t="s">
        <v>15</v>
      </c>
      <c r="K144">
        <v>26</v>
      </c>
    </row>
    <row r="145" spans="1:11" x14ac:dyDescent="0.25">
      <c r="A145" t="s">
        <v>24</v>
      </c>
      <c r="B145" t="s">
        <v>43</v>
      </c>
      <c r="C145" t="s">
        <v>44</v>
      </c>
      <c r="D145">
        <v>51</v>
      </c>
      <c r="E145" t="s">
        <v>136</v>
      </c>
      <c r="F145">
        <v>66</v>
      </c>
      <c r="G145" t="s">
        <v>165</v>
      </c>
      <c r="H145" t="s">
        <v>12</v>
      </c>
      <c r="I145" t="s">
        <v>28</v>
      </c>
      <c r="J145" t="s">
        <v>14</v>
      </c>
      <c r="K145">
        <v>6</v>
      </c>
    </row>
    <row r="146" spans="1:11" x14ac:dyDescent="0.25">
      <c r="A146" t="s">
        <v>24</v>
      </c>
      <c r="B146" t="s">
        <v>43</v>
      </c>
      <c r="C146" t="s">
        <v>44</v>
      </c>
      <c r="D146">
        <v>51</v>
      </c>
      <c r="E146" t="s">
        <v>136</v>
      </c>
      <c r="F146">
        <v>66</v>
      </c>
      <c r="G146" t="s">
        <v>165</v>
      </c>
      <c r="H146" t="s">
        <v>12</v>
      </c>
      <c r="I146" t="s">
        <v>28</v>
      </c>
      <c r="J146" t="s">
        <v>15</v>
      </c>
      <c r="K146">
        <v>11</v>
      </c>
    </row>
    <row r="147" spans="1:11" x14ac:dyDescent="0.25">
      <c r="A147" t="s">
        <v>24</v>
      </c>
      <c r="B147" t="s">
        <v>43</v>
      </c>
      <c r="C147" t="s">
        <v>44</v>
      </c>
      <c r="D147">
        <v>51</v>
      </c>
      <c r="E147" t="s">
        <v>136</v>
      </c>
      <c r="F147">
        <v>262</v>
      </c>
      <c r="G147" t="s">
        <v>137</v>
      </c>
      <c r="H147" t="s">
        <v>12</v>
      </c>
      <c r="I147" t="s">
        <v>13</v>
      </c>
      <c r="J147" t="s">
        <v>15</v>
      </c>
      <c r="K147">
        <v>2</v>
      </c>
    </row>
    <row r="148" spans="1:11" x14ac:dyDescent="0.25">
      <c r="A148" t="s">
        <v>24</v>
      </c>
      <c r="B148" t="s">
        <v>43</v>
      </c>
      <c r="C148" t="s">
        <v>44</v>
      </c>
      <c r="D148">
        <v>51</v>
      </c>
      <c r="E148" t="s">
        <v>136</v>
      </c>
      <c r="F148">
        <v>317</v>
      </c>
      <c r="G148" t="s">
        <v>193</v>
      </c>
      <c r="H148" t="s">
        <v>12</v>
      </c>
      <c r="I148" t="s">
        <v>13</v>
      </c>
      <c r="J148" t="s">
        <v>14</v>
      </c>
      <c r="K148">
        <v>29</v>
      </c>
    </row>
    <row r="149" spans="1:11" x14ac:dyDescent="0.25">
      <c r="A149" t="s">
        <v>24</v>
      </c>
      <c r="B149" t="s">
        <v>43</v>
      </c>
      <c r="C149" t="s">
        <v>44</v>
      </c>
      <c r="D149">
        <v>51</v>
      </c>
      <c r="E149" t="s">
        <v>136</v>
      </c>
      <c r="F149">
        <v>317</v>
      </c>
      <c r="G149" t="s">
        <v>193</v>
      </c>
      <c r="H149" t="s">
        <v>12</v>
      </c>
      <c r="I149" t="s">
        <v>13</v>
      </c>
      <c r="J149" t="s">
        <v>15</v>
      </c>
      <c r="K149">
        <v>41</v>
      </c>
    </row>
    <row r="150" spans="1:11" x14ac:dyDescent="0.25">
      <c r="A150" t="s">
        <v>24</v>
      </c>
      <c r="B150" t="s">
        <v>43</v>
      </c>
      <c r="C150" t="s">
        <v>44</v>
      </c>
      <c r="D150">
        <v>119</v>
      </c>
      <c r="E150" t="s">
        <v>45</v>
      </c>
      <c r="F150">
        <v>319</v>
      </c>
      <c r="G150" t="s">
        <v>46</v>
      </c>
      <c r="H150" t="s">
        <v>12</v>
      </c>
      <c r="I150" t="s">
        <v>13</v>
      </c>
      <c r="J150" t="s">
        <v>14</v>
      </c>
      <c r="K150">
        <v>13</v>
      </c>
    </row>
    <row r="151" spans="1:11" x14ac:dyDescent="0.25">
      <c r="A151" t="s">
        <v>24</v>
      </c>
      <c r="B151" t="s">
        <v>43</v>
      </c>
      <c r="C151" t="s">
        <v>44</v>
      </c>
      <c r="D151">
        <v>119</v>
      </c>
      <c r="E151" t="s">
        <v>45</v>
      </c>
      <c r="F151">
        <v>319</v>
      </c>
      <c r="G151" t="s">
        <v>46</v>
      </c>
      <c r="H151" t="s">
        <v>12</v>
      </c>
      <c r="I151" t="s">
        <v>13</v>
      </c>
      <c r="J151" t="s">
        <v>15</v>
      </c>
      <c r="K151">
        <v>18</v>
      </c>
    </row>
    <row r="152" spans="1:11" x14ac:dyDescent="0.25">
      <c r="A152" t="s">
        <v>24</v>
      </c>
      <c r="B152" t="s">
        <v>43</v>
      </c>
      <c r="C152" t="s">
        <v>44</v>
      </c>
      <c r="D152">
        <v>119</v>
      </c>
      <c r="E152" t="s">
        <v>45</v>
      </c>
      <c r="F152">
        <v>320</v>
      </c>
      <c r="G152" t="s">
        <v>45</v>
      </c>
      <c r="H152" t="s">
        <v>12</v>
      </c>
      <c r="I152" t="s">
        <v>13</v>
      </c>
      <c r="J152" t="s">
        <v>14</v>
      </c>
      <c r="K152">
        <v>24</v>
      </c>
    </row>
    <row r="153" spans="1:11" x14ac:dyDescent="0.25">
      <c r="A153" t="s">
        <v>24</v>
      </c>
      <c r="B153" t="s">
        <v>43</v>
      </c>
      <c r="C153" t="s">
        <v>44</v>
      </c>
      <c r="D153">
        <v>119</v>
      </c>
      <c r="E153" t="s">
        <v>45</v>
      </c>
      <c r="F153">
        <v>320</v>
      </c>
      <c r="G153" t="s">
        <v>45</v>
      </c>
      <c r="H153" t="s">
        <v>12</v>
      </c>
      <c r="I153" t="s">
        <v>13</v>
      </c>
      <c r="J153" t="s">
        <v>15</v>
      </c>
      <c r="K153">
        <v>24</v>
      </c>
    </row>
    <row r="154" spans="1:11" x14ac:dyDescent="0.25">
      <c r="A154" t="s">
        <v>24</v>
      </c>
      <c r="B154" t="s">
        <v>43</v>
      </c>
      <c r="C154" t="s">
        <v>44</v>
      </c>
      <c r="D154">
        <v>119</v>
      </c>
      <c r="E154" t="s">
        <v>45</v>
      </c>
      <c r="F154">
        <v>389</v>
      </c>
      <c r="G154" t="s">
        <v>295</v>
      </c>
      <c r="H154" t="s">
        <v>12</v>
      </c>
      <c r="I154" t="s">
        <v>13</v>
      </c>
      <c r="J154" t="s">
        <v>14</v>
      </c>
      <c r="K154">
        <v>1</v>
      </c>
    </row>
    <row r="155" spans="1:11" x14ac:dyDescent="0.25">
      <c r="A155" t="s">
        <v>24</v>
      </c>
      <c r="B155" t="s">
        <v>43</v>
      </c>
      <c r="C155" t="s">
        <v>47</v>
      </c>
      <c r="D155">
        <v>150</v>
      </c>
      <c r="E155" t="s">
        <v>48</v>
      </c>
      <c r="F155">
        <v>961</v>
      </c>
      <c r="G155" t="s">
        <v>48</v>
      </c>
      <c r="H155" t="s">
        <v>12</v>
      </c>
      <c r="I155" t="s">
        <v>13</v>
      </c>
      <c r="J155" t="s">
        <v>14</v>
      </c>
      <c r="K155">
        <v>1</v>
      </c>
    </row>
    <row r="156" spans="1:11" x14ac:dyDescent="0.25">
      <c r="A156" t="s">
        <v>24</v>
      </c>
      <c r="B156" t="s">
        <v>43</v>
      </c>
      <c r="C156" t="s">
        <v>43</v>
      </c>
      <c r="D156">
        <v>229</v>
      </c>
      <c r="E156" t="s">
        <v>194</v>
      </c>
      <c r="F156">
        <v>1543</v>
      </c>
      <c r="G156" t="s">
        <v>194</v>
      </c>
      <c r="H156" t="s">
        <v>12</v>
      </c>
      <c r="I156" t="s">
        <v>13</v>
      </c>
      <c r="J156" t="s">
        <v>14</v>
      </c>
      <c r="K156">
        <v>41</v>
      </c>
    </row>
    <row r="157" spans="1:11" x14ac:dyDescent="0.25">
      <c r="A157" t="s">
        <v>24</v>
      </c>
      <c r="B157" t="s">
        <v>43</v>
      </c>
      <c r="C157" t="s">
        <v>43</v>
      </c>
      <c r="D157">
        <v>229</v>
      </c>
      <c r="E157" t="s">
        <v>194</v>
      </c>
      <c r="F157">
        <v>1543</v>
      </c>
      <c r="G157" t="s">
        <v>194</v>
      </c>
      <c r="H157" t="s">
        <v>12</v>
      </c>
      <c r="I157" t="s">
        <v>13</v>
      </c>
      <c r="J157" t="s">
        <v>15</v>
      </c>
      <c r="K157">
        <v>49</v>
      </c>
    </row>
    <row r="158" spans="1:11" x14ac:dyDescent="0.25">
      <c r="A158" t="s">
        <v>24</v>
      </c>
      <c r="B158" t="s">
        <v>43</v>
      </c>
      <c r="C158" t="s">
        <v>43</v>
      </c>
      <c r="D158">
        <v>229</v>
      </c>
      <c r="E158" t="s">
        <v>194</v>
      </c>
      <c r="F158">
        <v>1544</v>
      </c>
      <c r="G158" t="s">
        <v>195</v>
      </c>
      <c r="H158" t="s">
        <v>12</v>
      </c>
      <c r="I158" t="s">
        <v>13</v>
      </c>
      <c r="J158" t="s">
        <v>14</v>
      </c>
      <c r="K158">
        <v>26</v>
      </c>
    </row>
    <row r="159" spans="1:11" x14ac:dyDescent="0.25">
      <c r="A159" t="s">
        <v>24</v>
      </c>
      <c r="B159" t="s">
        <v>43</v>
      </c>
      <c r="C159" t="s">
        <v>43</v>
      </c>
      <c r="D159">
        <v>229</v>
      </c>
      <c r="E159" t="s">
        <v>194</v>
      </c>
      <c r="F159">
        <v>1544</v>
      </c>
      <c r="G159" t="s">
        <v>195</v>
      </c>
      <c r="H159" t="s">
        <v>12</v>
      </c>
      <c r="I159" t="s">
        <v>13</v>
      </c>
      <c r="J159" t="s">
        <v>15</v>
      </c>
      <c r="K159">
        <v>28</v>
      </c>
    </row>
    <row r="160" spans="1:11" x14ac:dyDescent="0.25">
      <c r="A160" t="s">
        <v>24</v>
      </c>
      <c r="B160" t="s">
        <v>43</v>
      </c>
      <c r="C160" t="s">
        <v>43</v>
      </c>
      <c r="D160">
        <v>629</v>
      </c>
      <c r="E160" t="s">
        <v>267</v>
      </c>
      <c r="F160">
        <v>629</v>
      </c>
      <c r="G160" t="s">
        <v>268</v>
      </c>
      <c r="H160" t="s">
        <v>12</v>
      </c>
      <c r="I160" t="s">
        <v>31</v>
      </c>
      <c r="J160" t="s">
        <v>14</v>
      </c>
      <c r="K160">
        <v>1</v>
      </c>
    </row>
    <row r="161" spans="1:11" x14ac:dyDescent="0.25">
      <c r="A161" t="s">
        <v>24</v>
      </c>
      <c r="B161" t="s">
        <v>43</v>
      </c>
      <c r="C161" t="s">
        <v>43</v>
      </c>
      <c r="D161">
        <v>629</v>
      </c>
      <c r="E161" t="s">
        <v>267</v>
      </c>
      <c r="F161">
        <v>629</v>
      </c>
      <c r="G161" t="s">
        <v>268</v>
      </c>
      <c r="H161" t="s">
        <v>12</v>
      </c>
      <c r="I161" t="s">
        <v>31</v>
      </c>
      <c r="J161" t="s">
        <v>15</v>
      </c>
      <c r="K161">
        <v>3</v>
      </c>
    </row>
    <row r="162" spans="1:11" x14ac:dyDescent="0.25">
      <c r="A162" t="s">
        <v>24</v>
      </c>
      <c r="B162" t="s">
        <v>43</v>
      </c>
      <c r="C162" t="s">
        <v>43</v>
      </c>
      <c r="D162">
        <v>59</v>
      </c>
      <c r="E162" t="s">
        <v>49</v>
      </c>
      <c r="F162">
        <v>4</v>
      </c>
      <c r="G162" t="s">
        <v>49</v>
      </c>
      <c r="H162" t="s">
        <v>17</v>
      </c>
      <c r="I162" t="s">
        <v>18</v>
      </c>
      <c r="J162" t="s">
        <v>14</v>
      </c>
      <c r="K162">
        <v>1</v>
      </c>
    </row>
    <row r="163" spans="1:11" x14ac:dyDescent="0.25">
      <c r="A163" t="s">
        <v>24</v>
      </c>
      <c r="B163" t="s">
        <v>43</v>
      </c>
      <c r="C163" t="s">
        <v>43</v>
      </c>
      <c r="D163">
        <v>59</v>
      </c>
      <c r="E163" t="s">
        <v>49</v>
      </c>
      <c r="F163">
        <v>4</v>
      </c>
      <c r="G163" t="s">
        <v>49</v>
      </c>
      <c r="H163" t="s">
        <v>17</v>
      </c>
      <c r="I163" t="s">
        <v>18</v>
      </c>
      <c r="J163" t="s">
        <v>15</v>
      </c>
      <c r="K163">
        <v>1</v>
      </c>
    </row>
    <row r="164" spans="1:11" x14ac:dyDescent="0.25">
      <c r="A164" t="s">
        <v>24</v>
      </c>
      <c r="B164" t="s">
        <v>43</v>
      </c>
      <c r="C164" t="s">
        <v>43</v>
      </c>
      <c r="D164">
        <v>228</v>
      </c>
      <c r="E164" t="s">
        <v>196</v>
      </c>
      <c r="F164">
        <v>803</v>
      </c>
      <c r="G164" t="s">
        <v>197</v>
      </c>
      <c r="H164" t="s">
        <v>12</v>
      </c>
      <c r="I164" t="s">
        <v>13</v>
      </c>
      <c r="J164" t="s">
        <v>15</v>
      </c>
      <c r="K164">
        <v>1</v>
      </c>
    </row>
    <row r="165" spans="1:11" x14ac:dyDescent="0.25">
      <c r="A165" t="s">
        <v>24</v>
      </c>
      <c r="B165" t="s">
        <v>43</v>
      </c>
      <c r="C165" t="s">
        <v>198</v>
      </c>
      <c r="D165">
        <v>509</v>
      </c>
      <c r="E165" t="s">
        <v>199</v>
      </c>
      <c r="F165">
        <v>1589</v>
      </c>
      <c r="G165" t="s">
        <v>199</v>
      </c>
      <c r="H165" t="s">
        <v>17</v>
      </c>
      <c r="I165" t="s">
        <v>96</v>
      </c>
      <c r="J165" t="s">
        <v>14</v>
      </c>
      <c r="K165">
        <v>6</v>
      </c>
    </row>
    <row r="166" spans="1:11" x14ac:dyDescent="0.25">
      <c r="A166" t="s">
        <v>24</v>
      </c>
      <c r="B166" t="s">
        <v>43</v>
      </c>
      <c r="C166" t="s">
        <v>198</v>
      </c>
      <c r="D166">
        <v>509</v>
      </c>
      <c r="E166" t="s">
        <v>199</v>
      </c>
      <c r="F166">
        <v>1589</v>
      </c>
      <c r="G166" t="s">
        <v>199</v>
      </c>
      <c r="H166" t="s">
        <v>17</v>
      </c>
      <c r="I166" t="s">
        <v>96</v>
      </c>
      <c r="J166" t="s">
        <v>15</v>
      </c>
      <c r="K166">
        <v>4</v>
      </c>
    </row>
    <row r="167" spans="1:11" x14ac:dyDescent="0.25">
      <c r="A167" t="s">
        <v>24</v>
      </c>
      <c r="B167" t="s">
        <v>43</v>
      </c>
      <c r="C167" t="s">
        <v>200</v>
      </c>
      <c r="D167">
        <v>508</v>
      </c>
      <c r="E167" t="s">
        <v>332</v>
      </c>
      <c r="F167">
        <v>1588</v>
      </c>
      <c r="G167" t="s">
        <v>332</v>
      </c>
      <c r="H167" t="s">
        <v>17</v>
      </c>
      <c r="I167" t="s">
        <v>96</v>
      </c>
      <c r="J167" t="s">
        <v>14</v>
      </c>
      <c r="K167">
        <v>17</v>
      </c>
    </row>
    <row r="168" spans="1:11" x14ac:dyDescent="0.25">
      <c r="A168" t="s">
        <v>24</v>
      </c>
      <c r="B168" t="s">
        <v>43</v>
      </c>
      <c r="C168" t="s">
        <v>200</v>
      </c>
      <c r="D168">
        <v>508</v>
      </c>
      <c r="E168" t="s">
        <v>332</v>
      </c>
      <c r="F168">
        <v>1588</v>
      </c>
      <c r="G168" t="s">
        <v>332</v>
      </c>
      <c r="H168" t="s">
        <v>17</v>
      </c>
      <c r="I168" t="s">
        <v>96</v>
      </c>
      <c r="J168" t="s">
        <v>15</v>
      </c>
      <c r="K168">
        <v>27</v>
      </c>
    </row>
    <row r="169" spans="1:11" x14ac:dyDescent="0.25">
      <c r="A169" t="s">
        <v>24</v>
      </c>
      <c r="B169" t="s">
        <v>43</v>
      </c>
      <c r="C169" t="s">
        <v>200</v>
      </c>
      <c r="D169">
        <v>39</v>
      </c>
      <c r="E169" t="s">
        <v>200</v>
      </c>
      <c r="F169">
        <v>499</v>
      </c>
      <c r="G169" t="s">
        <v>200</v>
      </c>
      <c r="H169" t="s">
        <v>17</v>
      </c>
      <c r="I169" t="s">
        <v>18</v>
      </c>
      <c r="J169" t="s">
        <v>14</v>
      </c>
      <c r="K169">
        <v>28</v>
      </c>
    </row>
    <row r="170" spans="1:11" x14ac:dyDescent="0.25">
      <c r="A170" t="s">
        <v>24</v>
      </c>
      <c r="B170" t="s">
        <v>43</v>
      </c>
      <c r="C170" t="s">
        <v>200</v>
      </c>
      <c r="D170">
        <v>39</v>
      </c>
      <c r="E170" t="s">
        <v>200</v>
      </c>
      <c r="F170">
        <v>499</v>
      </c>
      <c r="G170" t="s">
        <v>200</v>
      </c>
      <c r="H170" t="s">
        <v>17</v>
      </c>
      <c r="I170" t="s">
        <v>18</v>
      </c>
      <c r="J170" t="s">
        <v>15</v>
      </c>
      <c r="K170">
        <v>33</v>
      </c>
    </row>
    <row r="171" spans="1:11" x14ac:dyDescent="0.25">
      <c r="A171" t="s">
        <v>24</v>
      </c>
      <c r="B171" t="s">
        <v>43</v>
      </c>
      <c r="C171" t="s">
        <v>200</v>
      </c>
      <c r="D171">
        <v>233</v>
      </c>
      <c r="E171" t="s">
        <v>201</v>
      </c>
      <c r="F171">
        <v>1217</v>
      </c>
      <c r="G171" t="s">
        <v>202</v>
      </c>
      <c r="H171" t="s">
        <v>12</v>
      </c>
      <c r="I171" t="s">
        <v>13</v>
      </c>
      <c r="J171" t="s">
        <v>14</v>
      </c>
      <c r="K171">
        <v>20</v>
      </c>
    </row>
    <row r="172" spans="1:11" x14ac:dyDescent="0.25">
      <c r="A172" t="s">
        <v>24</v>
      </c>
      <c r="B172" t="s">
        <v>43</v>
      </c>
      <c r="C172" t="s">
        <v>200</v>
      </c>
      <c r="D172">
        <v>233</v>
      </c>
      <c r="E172" t="s">
        <v>201</v>
      </c>
      <c r="F172">
        <v>1217</v>
      </c>
      <c r="G172" t="s">
        <v>202</v>
      </c>
      <c r="H172" t="s">
        <v>12</v>
      </c>
      <c r="I172" t="s">
        <v>13</v>
      </c>
      <c r="J172" t="s">
        <v>15</v>
      </c>
      <c r="K172">
        <v>20</v>
      </c>
    </row>
    <row r="173" spans="1:11" x14ac:dyDescent="0.25">
      <c r="A173" t="s">
        <v>24</v>
      </c>
      <c r="B173" t="s">
        <v>43</v>
      </c>
      <c r="C173" t="s">
        <v>200</v>
      </c>
      <c r="D173">
        <v>233</v>
      </c>
      <c r="E173" t="s">
        <v>201</v>
      </c>
      <c r="F173">
        <v>1217</v>
      </c>
      <c r="G173" t="s">
        <v>202</v>
      </c>
      <c r="H173" t="s">
        <v>12</v>
      </c>
      <c r="I173" t="s">
        <v>13</v>
      </c>
      <c r="J173" t="s">
        <v>15</v>
      </c>
      <c r="K173">
        <v>1</v>
      </c>
    </row>
    <row r="174" spans="1:11" x14ac:dyDescent="0.25">
      <c r="A174" t="s">
        <v>24</v>
      </c>
      <c r="B174" t="s">
        <v>50</v>
      </c>
      <c r="C174" t="s">
        <v>51</v>
      </c>
      <c r="D174">
        <v>801</v>
      </c>
      <c r="E174" t="s">
        <v>203</v>
      </c>
      <c r="F174">
        <v>1561</v>
      </c>
      <c r="G174" t="s">
        <v>204</v>
      </c>
      <c r="H174" t="s">
        <v>12</v>
      </c>
      <c r="I174" t="s">
        <v>13</v>
      </c>
      <c r="J174" t="s">
        <v>14</v>
      </c>
      <c r="K174">
        <v>8</v>
      </c>
    </row>
    <row r="175" spans="1:11" x14ac:dyDescent="0.25">
      <c r="A175" t="s">
        <v>24</v>
      </c>
      <c r="B175" t="s">
        <v>50</v>
      </c>
      <c r="C175" t="s">
        <v>51</v>
      </c>
      <c r="D175">
        <v>801</v>
      </c>
      <c r="E175" t="s">
        <v>203</v>
      </c>
      <c r="F175">
        <v>1561</v>
      </c>
      <c r="G175" t="s">
        <v>204</v>
      </c>
      <c r="H175" t="s">
        <v>12</v>
      </c>
      <c r="I175" t="s">
        <v>13</v>
      </c>
      <c r="J175" t="s">
        <v>15</v>
      </c>
      <c r="K175">
        <v>10</v>
      </c>
    </row>
    <row r="176" spans="1:11" x14ac:dyDescent="0.25">
      <c r="A176" t="s">
        <v>24</v>
      </c>
      <c r="B176" t="s">
        <v>50</v>
      </c>
      <c r="C176" t="s">
        <v>51</v>
      </c>
      <c r="D176">
        <v>21</v>
      </c>
      <c r="E176" t="s">
        <v>205</v>
      </c>
      <c r="F176">
        <v>30</v>
      </c>
      <c r="G176" t="s">
        <v>206</v>
      </c>
      <c r="H176" t="s">
        <v>17</v>
      </c>
      <c r="I176" t="s">
        <v>18</v>
      </c>
      <c r="J176" t="s">
        <v>14</v>
      </c>
      <c r="K176">
        <v>2</v>
      </c>
    </row>
    <row r="177" spans="1:11" x14ac:dyDescent="0.25">
      <c r="A177" t="s">
        <v>24</v>
      </c>
      <c r="B177" t="s">
        <v>50</v>
      </c>
      <c r="C177" t="s">
        <v>51</v>
      </c>
      <c r="D177">
        <v>21</v>
      </c>
      <c r="E177" t="s">
        <v>205</v>
      </c>
      <c r="F177">
        <v>30</v>
      </c>
      <c r="G177" t="s">
        <v>206</v>
      </c>
      <c r="H177" t="s">
        <v>17</v>
      </c>
      <c r="I177" t="s">
        <v>18</v>
      </c>
      <c r="J177" t="s">
        <v>14</v>
      </c>
      <c r="K177">
        <v>1</v>
      </c>
    </row>
    <row r="178" spans="1:11" x14ac:dyDescent="0.25">
      <c r="A178" t="s">
        <v>24</v>
      </c>
      <c r="B178" t="s">
        <v>50</v>
      </c>
      <c r="C178" t="s">
        <v>51</v>
      </c>
      <c r="D178">
        <v>21</v>
      </c>
      <c r="E178" t="s">
        <v>205</v>
      </c>
      <c r="F178">
        <v>30</v>
      </c>
      <c r="G178" t="s">
        <v>206</v>
      </c>
      <c r="H178" t="s">
        <v>17</v>
      </c>
      <c r="I178" t="s">
        <v>18</v>
      </c>
      <c r="J178" t="s">
        <v>15</v>
      </c>
      <c r="K178">
        <v>1</v>
      </c>
    </row>
    <row r="179" spans="1:11" x14ac:dyDescent="0.25">
      <c r="A179" t="s">
        <v>24</v>
      </c>
      <c r="B179" t="s">
        <v>50</v>
      </c>
      <c r="C179" t="s">
        <v>51</v>
      </c>
      <c r="D179">
        <v>21</v>
      </c>
      <c r="E179" t="s">
        <v>205</v>
      </c>
      <c r="F179">
        <v>210</v>
      </c>
      <c r="G179" t="s">
        <v>310</v>
      </c>
      <c r="H179" t="s">
        <v>12</v>
      </c>
      <c r="I179" t="s">
        <v>13</v>
      </c>
      <c r="J179" t="s">
        <v>14</v>
      </c>
      <c r="K179">
        <v>11</v>
      </c>
    </row>
    <row r="180" spans="1:11" x14ac:dyDescent="0.25">
      <c r="A180" t="s">
        <v>24</v>
      </c>
      <c r="B180" t="s">
        <v>50</v>
      </c>
      <c r="C180" t="s">
        <v>51</v>
      </c>
      <c r="D180">
        <v>21</v>
      </c>
      <c r="E180" t="s">
        <v>205</v>
      </c>
      <c r="F180">
        <v>210</v>
      </c>
      <c r="G180" t="s">
        <v>310</v>
      </c>
      <c r="H180" t="s">
        <v>12</v>
      </c>
      <c r="I180" t="s">
        <v>13</v>
      </c>
      <c r="J180" t="s">
        <v>15</v>
      </c>
      <c r="K180">
        <v>11</v>
      </c>
    </row>
    <row r="181" spans="1:11" x14ac:dyDescent="0.25">
      <c r="A181" t="s">
        <v>24</v>
      </c>
      <c r="B181" t="s">
        <v>50</v>
      </c>
      <c r="C181" t="s">
        <v>51</v>
      </c>
      <c r="D181">
        <v>309</v>
      </c>
      <c r="E181" t="s">
        <v>104</v>
      </c>
      <c r="F181">
        <v>48</v>
      </c>
      <c r="G181" t="s">
        <v>16</v>
      </c>
      <c r="H181" t="s">
        <v>12</v>
      </c>
      <c r="I181" t="s">
        <v>13</v>
      </c>
      <c r="J181" t="s">
        <v>14</v>
      </c>
      <c r="K181">
        <v>1</v>
      </c>
    </row>
    <row r="182" spans="1:11" x14ac:dyDescent="0.25">
      <c r="A182" t="s">
        <v>24</v>
      </c>
      <c r="B182" t="s">
        <v>50</v>
      </c>
      <c r="C182" t="s">
        <v>51</v>
      </c>
      <c r="D182">
        <v>309</v>
      </c>
      <c r="E182" t="s">
        <v>104</v>
      </c>
      <c r="F182">
        <v>219</v>
      </c>
      <c r="G182" t="s">
        <v>296</v>
      </c>
      <c r="H182" t="s">
        <v>12</v>
      </c>
      <c r="I182" t="s">
        <v>13</v>
      </c>
      <c r="J182" t="s">
        <v>14</v>
      </c>
      <c r="K182">
        <v>10</v>
      </c>
    </row>
    <row r="183" spans="1:11" x14ac:dyDescent="0.25">
      <c r="A183" t="s">
        <v>24</v>
      </c>
      <c r="B183" t="s">
        <v>50</v>
      </c>
      <c r="C183" t="s">
        <v>51</v>
      </c>
      <c r="D183">
        <v>309</v>
      </c>
      <c r="E183" t="s">
        <v>104</v>
      </c>
      <c r="F183">
        <v>219</v>
      </c>
      <c r="G183" t="s">
        <v>296</v>
      </c>
      <c r="H183" t="s">
        <v>12</v>
      </c>
      <c r="I183" t="s">
        <v>13</v>
      </c>
      <c r="J183" t="s">
        <v>15</v>
      </c>
      <c r="K183">
        <v>5</v>
      </c>
    </row>
    <row r="184" spans="1:11" x14ac:dyDescent="0.25">
      <c r="A184" t="s">
        <v>24</v>
      </c>
      <c r="B184" t="s">
        <v>50</v>
      </c>
      <c r="C184" t="s">
        <v>51</v>
      </c>
      <c r="D184">
        <v>100</v>
      </c>
      <c r="E184" t="s">
        <v>333</v>
      </c>
      <c r="F184">
        <v>84</v>
      </c>
      <c r="G184" t="s">
        <v>334</v>
      </c>
      <c r="H184" t="s">
        <v>12</v>
      </c>
      <c r="I184" t="s">
        <v>13</v>
      </c>
      <c r="J184" t="s">
        <v>14</v>
      </c>
      <c r="K184">
        <v>1</v>
      </c>
    </row>
    <row r="185" spans="1:11" x14ac:dyDescent="0.25">
      <c r="A185" t="s">
        <v>24</v>
      </c>
      <c r="B185" t="s">
        <v>50</v>
      </c>
      <c r="C185" t="s">
        <v>51</v>
      </c>
      <c r="D185">
        <v>100</v>
      </c>
      <c r="E185" t="s">
        <v>333</v>
      </c>
      <c r="F185">
        <v>84</v>
      </c>
      <c r="G185" t="s">
        <v>334</v>
      </c>
      <c r="H185" t="s">
        <v>12</v>
      </c>
      <c r="I185" t="s">
        <v>13</v>
      </c>
      <c r="J185" t="s">
        <v>15</v>
      </c>
      <c r="K185">
        <v>1</v>
      </c>
    </row>
    <row r="186" spans="1:11" x14ac:dyDescent="0.25">
      <c r="A186" t="s">
        <v>24</v>
      </c>
      <c r="B186" t="s">
        <v>50</v>
      </c>
      <c r="C186" t="s">
        <v>207</v>
      </c>
      <c r="D186">
        <v>20</v>
      </c>
      <c r="E186" t="s">
        <v>208</v>
      </c>
      <c r="F186">
        <v>7</v>
      </c>
      <c r="G186" t="s">
        <v>208</v>
      </c>
      <c r="H186" t="s">
        <v>17</v>
      </c>
      <c r="I186" t="s">
        <v>18</v>
      </c>
      <c r="J186" t="s">
        <v>14</v>
      </c>
      <c r="K186">
        <v>6</v>
      </c>
    </row>
    <row r="187" spans="1:11" x14ac:dyDescent="0.25">
      <c r="A187" t="s">
        <v>24</v>
      </c>
      <c r="B187" t="s">
        <v>50</v>
      </c>
      <c r="C187" t="s">
        <v>207</v>
      </c>
      <c r="D187">
        <v>20</v>
      </c>
      <c r="E187" t="s">
        <v>208</v>
      </c>
      <c r="F187">
        <v>7</v>
      </c>
      <c r="G187" t="s">
        <v>208</v>
      </c>
      <c r="H187" t="s">
        <v>17</v>
      </c>
      <c r="I187" t="s">
        <v>18</v>
      </c>
      <c r="J187" t="s">
        <v>15</v>
      </c>
      <c r="K187">
        <v>7</v>
      </c>
    </row>
    <row r="188" spans="1:11" x14ac:dyDescent="0.25">
      <c r="A188" t="s">
        <v>24</v>
      </c>
      <c r="B188" t="s">
        <v>50</v>
      </c>
      <c r="C188" t="s">
        <v>207</v>
      </c>
      <c r="D188">
        <v>20</v>
      </c>
      <c r="E188" t="s">
        <v>208</v>
      </c>
      <c r="F188">
        <v>47</v>
      </c>
      <c r="G188" t="s">
        <v>209</v>
      </c>
      <c r="H188" t="s">
        <v>12</v>
      </c>
      <c r="I188" t="s">
        <v>13</v>
      </c>
      <c r="J188" t="s">
        <v>15</v>
      </c>
      <c r="K188">
        <v>1</v>
      </c>
    </row>
    <row r="189" spans="1:11" x14ac:dyDescent="0.25">
      <c r="A189" t="s">
        <v>24</v>
      </c>
      <c r="B189" t="s">
        <v>50</v>
      </c>
      <c r="C189" t="s">
        <v>207</v>
      </c>
      <c r="D189">
        <v>174</v>
      </c>
      <c r="E189" t="s">
        <v>73</v>
      </c>
      <c r="F189">
        <v>441</v>
      </c>
      <c r="G189" t="s">
        <v>73</v>
      </c>
      <c r="H189" t="s">
        <v>17</v>
      </c>
      <c r="I189" t="s">
        <v>18</v>
      </c>
      <c r="J189" t="s">
        <v>14</v>
      </c>
      <c r="K189">
        <v>2</v>
      </c>
    </row>
    <row r="190" spans="1:11" x14ac:dyDescent="0.25">
      <c r="A190" t="s">
        <v>24</v>
      </c>
      <c r="B190" t="s">
        <v>50</v>
      </c>
      <c r="C190" t="s">
        <v>207</v>
      </c>
      <c r="D190">
        <v>108</v>
      </c>
      <c r="E190" t="s">
        <v>210</v>
      </c>
      <c r="F190">
        <v>81</v>
      </c>
      <c r="G190" t="s">
        <v>211</v>
      </c>
      <c r="H190" t="s">
        <v>12</v>
      </c>
      <c r="I190" t="s">
        <v>13</v>
      </c>
      <c r="J190" t="s">
        <v>14</v>
      </c>
      <c r="K190">
        <v>3</v>
      </c>
    </row>
    <row r="191" spans="1:11" x14ac:dyDescent="0.25">
      <c r="A191" t="s">
        <v>24</v>
      </c>
      <c r="B191" t="s">
        <v>50</v>
      </c>
      <c r="C191" t="s">
        <v>207</v>
      </c>
      <c r="D191">
        <v>108</v>
      </c>
      <c r="E191" t="s">
        <v>210</v>
      </c>
      <c r="F191">
        <v>204</v>
      </c>
      <c r="G191" t="s">
        <v>212</v>
      </c>
      <c r="H191" t="s">
        <v>17</v>
      </c>
      <c r="I191" t="s">
        <v>18</v>
      </c>
      <c r="J191" t="s">
        <v>15</v>
      </c>
      <c r="K191">
        <v>2</v>
      </c>
    </row>
    <row r="192" spans="1:11" x14ac:dyDescent="0.25">
      <c r="A192" t="s">
        <v>24</v>
      </c>
      <c r="B192" t="s">
        <v>50</v>
      </c>
      <c r="C192" t="s">
        <v>207</v>
      </c>
      <c r="D192">
        <v>108</v>
      </c>
      <c r="E192" t="s">
        <v>210</v>
      </c>
      <c r="F192">
        <v>204</v>
      </c>
      <c r="G192" t="s">
        <v>212</v>
      </c>
      <c r="H192" t="s">
        <v>17</v>
      </c>
      <c r="I192" t="s">
        <v>18</v>
      </c>
      <c r="J192" t="s">
        <v>15</v>
      </c>
      <c r="K192">
        <v>3</v>
      </c>
    </row>
    <row r="193" spans="1:11" x14ac:dyDescent="0.25">
      <c r="A193" t="s">
        <v>24</v>
      </c>
      <c r="B193" t="s">
        <v>50</v>
      </c>
      <c r="C193" t="s">
        <v>138</v>
      </c>
      <c r="D193">
        <v>27</v>
      </c>
      <c r="E193" t="s">
        <v>139</v>
      </c>
      <c r="F193">
        <v>1175</v>
      </c>
      <c r="G193" t="s">
        <v>72</v>
      </c>
      <c r="H193" t="s">
        <v>12</v>
      </c>
      <c r="I193" t="s">
        <v>13</v>
      </c>
      <c r="J193" t="s">
        <v>14</v>
      </c>
      <c r="K193">
        <v>9</v>
      </c>
    </row>
    <row r="194" spans="1:11" x14ac:dyDescent="0.25">
      <c r="A194" t="s">
        <v>24</v>
      </c>
      <c r="B194" t="s">
        <v>50</v>
      </c>
      <c r="C194" t="s">
        <v>138</v>
      </c>
      <c r="D194">
        <v>27</v>
      </c>
      <c r="E194" t="s">
        <v>139</v>
      </c>
      <c r="F194">
        <v>1175</v>
      </c>
      <c r="G194" t="s">
        <v>72</v>
      </c>
      <c r="H194" t="s">
        <v>12</v>
      </c>
      <c r="I194" t="s">
        <v>13</v>
      </c>
      <c r="J194" t="s">
        <v>15</v>
      </c>
      <c r="K194">
        <v>6</v>
      </c>
    </row>
    <row r="195" spans="1:11" x14ac:dyDescent="0.25">
      <c r="A195" t="s">
        <v>24</v>
      </c>
      <c r="B195" t="s">
        <v>50</v>
      </c>
      <c r="C195" t="s">
        <v>138</v>
      </c>
      <c r="D195">
        <v>27</v>
      </c>
      <c r="E195" t="s">
        <v>139</v>
      </c>
      <c r="F195">
        <v>1176</v>
      </c>
      <c r="G195" t="s">
        <v>269</v>
      </c>
      <c r="H195" t="s">
        <v>12</v>
      </c>
      <c r="I195" t="s">
        <v>13</v>
      </c>
      <c r="J195" t="s">
        <v>14</v>
      </c>
      <c r="K195">
        <v>13</v>
      </c>
    </row>
    <row r="196" spans="1:11" x14ac:dyDescent="0.25">
      <c r="A196" t="s">
        <v>24</v>
      </c>
      <c r="B196" t="s">
        <v>50</v>
      </c>
      <c r="C196" t="s">
        <v>138</v>
      </c>
      <c r="D196">
        <v>27</v>
      </c>
      <c r="E196" t="s">
        <v>139</v>
      </c>
      <c r="F196">
        <v>1176</v>
      </c>
      <c r="G196" t="s">
        <v>269</v>
      </c>
      <c r="H196" t="s">
        <v>12</v>
      </c>
      <c r="I196" t="s">
        <v>13</v>
      </c>
      <c r="J196" t="s">
        <v>15</v>
      </c>
      <c r="K196">
        <v>15</v>
      </c>
    </row>
    <row r="197" spans="1:11" x14ac:dyDescent="0.25">
      <c r="A197" t="s">
        <v>24</v>
      </c>
      <c r="B197" t="s">
        <v>50</v>
      </c>
      <c r="C197" t="s">
        <v>52</v>
      </c>
      <c r="D197">
        <v>342</v>
      </c>
      <c r="E197" t="s">
        <v>213</v>
      </c>
      <c r="F197">
        <v>839</v>
      </c>
      <c r="G197" t="s">
        <v>214</v>
      </c>
      <c r="H197" t="s">
        <v>17</v>
      </c>
      <c r="I197" t="s">
        <v>18</v>
      </c>
      <c r="J197" t="s">
        <v>14</v>
      </c>
      <c r="K197">
        <v>1</v>
      </c>
    </row>
    <row r="198" spans="1:11" x14ac:dyDescent="0.25">
      <c r="A198" t="s">
        <v>24</v>
      </c>
      <c r="B198" t="s">
        <v>50</v>
      </c>
      <c r="C198" t="s">
        <v>52</v>
      </c>
      <c r="D198">
        <v>342</v>
      </c>
      <c r="E198" t="s">
        <v>213</v>
      </c>
      <c r="F198">
        <v>839</v>
      </c>
      <c r="G198" t="s">
        <v>214</v>
      </c>
      <c r="H198" t="s">
        <v>17</v>
      </c>
      <c r="I198" t="s">
        <v>18</v>
      </c>
      <c r="J198" t="s">
        <v>14</v>
      </c>
      <c r="K198">
        <v>2</v>
      </c>
    </row>
    <row r="199" spans="1:11" x14ac:dyDescent="0.25">
      <c r="A199" t="s">
        <v>24</v>
      </c>
      <c r="B199" t="s">
        <v>50</v>
      </c>
      <c r="C199" t="s">
        <v>52</v>
      </c>
      <c r="D199">
        <v>342</v>
      </c>
      <c r="E199" t="s">
        <v>213</v>
      </c>
      <c r="F199">
        <v>839</v>
      </c>
      <c r="G199" t="s">
        <v>214</v>
      </c>
      <c r="H199" t="s">
        <v>17</v>
      </c>
      <c r="I199" t="s">
        <v>18</v>
      </c>
      <c r="J199" t="s">
        <v>15</v>
      </c>
      <c r="K199">
        <v>1</v>
      </c>
    </row>
    <row r="200" spans="1:11" x14ac:dyDescent="0.25">
      <c r="A200" t="s">
        <v>24</v>
      </c>
      <c r="B200" t="s">
        <v>50</v>
      </c>
      <c r="C200" t="s">
        <v>52</v>
      </c>
      <c r="D200">
        <v>342</v>
      </c>
      <c r="E200" t="s">
        <v>213</v>
      </c>
      <c r="F200">
        <v>839</v>
      </c>
      <c r="G200" t="s">
        <v>214</v>
      </c>
      <c r="H200" t="s">
        <v>17</v>
      </c>
      <c r="I200" t="s">
        <v>18</v>
      </c>
      <c r="J200" t="s">
        <v>15</v>
      </c>
      <c r="K200">
        <v>3</v>
      </c>
    </row>
    <row r="201" spans="1:11" x14ac:dyDescent="0.25">
      <c r="A201" t="s">
        <v>24</v>
      </c>
      <c r="B201" t="s">
        <v>50</v>
      </c>
      <c r="C201" t="s">
        <v>52</v>
      </c>
      <c r="D201">
        <v>84</v>
      </c>
      <c r="E201" t="s">
        <v>53</v>
      </c>
      <c r="F201">
        <v>5</v>
      </c>
      <c r="G201" t="s">
        <v>53</v>
      </c>
      <c r="H201" t="s">
        <v>17</v>
      </c>
      <c r="I201" t="s">
        <v>18</v>
      </c>
      <c r="J201" t="s">
        <v>15</v>
      </c>
      <c r="K201">
        <v>1</v>
      </c>
    </row>
    <row r="202" spans="1:11" x14ac:dyDescent="0.25">
      <c r="A202" t="s">
        <v>24</v>
      </c>
      <c r="B202" t="s">
        <v>50</v>
      </c>
      <c r="C202" t="s">
        <v>52</v>
      </c>
      <c r="D202">
        <v>84</v>
      </c>
      <c r="E202" t="s">
        <v>53</v>
      </c>
      <c r="F202">
        <v>348</v>
      </c>
      <c r="G202" t="s">
        <v>215</v>
      </c>
      <c r="H202" t="s">
        <v>12</v>
      </c>
      <c r="I202" t="s">
        <v>13</v>
      </c>
      <c r="J202" t="s">
        <v>14</v>
      </c>
      <c r="K202">
        <v>2</v>
      </c>
    </row>
    <row r="203" spans="1:11" x14ac:dyDescent="0.25">
      <c r="A203" t="s">
        <v>24</v>
      </c>
      <c r="B203" t="s">
        <v>50</v>
      </c>
      <c r="C203" t="s">
        <v>52</v>
      </c>
      <c r="D203">
        <v>84</v>
      </c>
      <c r="E203" t="s">
        <v>53</v>
      </c>
      <c r="F203">
        <v>348</v>
      </c>
      <c r="G203" t="s">
        <v>215</v>
      </c>
      <c r="H203" t="s">
        <v>12</v>
      </c>
      <c r="I203" t="s">
        <v>13</v>
      </c>
      <c r="J203" t="s">
        <v>15</v>
      </c>
      <c r="K203">
        <v>2</v>
      </c>
    </row>
    <row r="204" spans="1:11" x14ac:dyDescent="0.25">
      <c r="A204" t="s">
        <v>24</v>
      </c>
      <c r="B204" t="s">
        <v>50</v>
      </c>
      <c r="C204" t="s">
        <v>52</v>
      </c>
      <c r="D204">
        <v>502</v>
      </c>
      <c r="E204" t="s">
        <v>216</v>
      </c>
      <c r="F204">
        <v>1582</v>
      </c>
      <c r="G204" t="s">
        <v>216</v>
      </c>
      <c r="H204" t="s">
        <v>17</v>
      </c>
      <c r="I204" t="s">
        <v>96</v>
      </c>
      <c r="J204" t="s">
        <v>15</v>
      </c>
      <c r="K204">
        <v>1</v>
      </c>
    </row>
    <row r="205" spans="1:11" x14ac:dyDescent="0.25">
      <c r="A205" t="s">
        <v>24</v>
      </c>
      <c r="B205" t="s">
        <v>50</v>
      </c>
      <c r="C205" t="s">
        <v>52</v>
      </c>
      <c r="D205">
        <v>503</v>
      </c>
      <c r="E205" t="s">
        <v>123</v>
      </c>
      <c r="F205">
        <v>1583</v>
      </c>
      <c r="G205" t="s">
        <v>123</v>
      </c>
      <c r="H205" t="s">
        <v>17</v>
      </c>
      <c r="I205" t="s">
        <v>96</v>
      </c>
      <c r="J205" t="s">
        <v>14</v>
      </c>
      <c r="K205">
        <v>1</v>
      </c>
    </row>
    <row r="206" spans="1:11" x14ac:dyDescent="0.25">
      <c r="A206" t="s">
        <v>24</v>
      </c>
      <c r="B206" t="s">
        <v>50</v>
      </c>
      <c r="C206" t="s">
        <v>52</v>
      </c>
      <c r="D206">
        <v>503</v>
      </c>
      <c r="E206" t="s">
        <v>123</v>
      </c>
      <c r="F206">
        <v>1583</v>
      </c>
      <c r="G206" t="s">
        <v>123</v>
      </c>
      <c r="H206" t="s">
        <v>17</v>
      </c>
      <c r="I206" t="s">
        <v>96</v>
      </c>
      <c r="J206" t="s">
        <v>15</v>
      </c>
      <c r="K206">
        <v>1</v>
      </c>
    </row>
    <row r="207" spans="1:11" x14ac:dyDescent="0.25">
      <c r="A207" t="s">
        <v>24</v>
      </c>
      <c r="B207" t="s">
        <v>50</v>
      </c>
      <c r="C207" t="s">
        <v>52</v>
      </c>
      <c r="D207">
        <v>815</v>
      </c>
      <c r="E207" t="s">
        <v>54</v>
      </c>
      <c r="F207">
        <v>714</v>
      </c>
      <c r="G207" t="s">
        <v>105</v>
      </c>
      <c r="H207" t="s">
        <v>12</v>
      </c>
      <c r="I207" t="s">
        <v>13</v>
      </c>
      <c r="J207" t="s">
        <v>14</v>
      </c>
      <c r="K207">
        <v>8</v>
      </c>
    </row>
    <row r="208" spans="1:11" x14ac:dyDescent="0.25">
      <c r="A208" t="s">
        <v>24</v>
      </c>
      <c r="B208" t="s">
        <v>50</v>
      </c>
      <c r="C208" t="s">
        <v>52</v>
      </c>
      <c r="D208">
        <v>815</v>
      </c>
      <c r="E208" t="s">
        <v>54</v>
      </c>
      <c r="F208">
        <v>714</v>
      </c>
      <c r="G208" t="s">
        <v>105</v>
      </c>
      <c r="H208" t="s">
        <v>12</v>
      </c>
      <c r="I208" t="s">
        <v>13</v>
      </c>
      <c r="J208" t="s">
        <v>15</v>
      </c>
      <c r="K208">
        <v>3</v>
      </c>
    </row>
    <row r="209" spans="1:11" x14ac:dyDescent="0.25">
      <c r="A209" t="s">
        <v>24</v>
      </c>
      <c r="B209" t="s">
        <v>50</v>
      </c>
      <c r="C209" t="s">
        <v>52</v>
      </c>
      <c r="D209">
        <v>188</v>
      </c>
      <c r="E209" t="s">
        <v>311</v>
      </c>
      <c r="F209">
        <v>1395</v>
      </c>
      <c r="G209" t="s">
        <v>312</v>
      </c>
      <c r="H209" t="s">
        <v>12</v>
      </c>
      <c r="I209" t="s">
        <v>13</v>
      </c>
      <c r="J209" t="s">
        <v>15</v>
      </c>
      <c r="K209">
        <v>1</v>
      </c>
    </row>
    <row r="210" spans="1:11" x14ac:dyDescent="0.25">
      <c r="A210" t="s">
        <v>24</v>
      </c>
      <c r="B210" t="s">
        <v>50</v>
      </c>
      <c r="C210" t="s">
        <v>52</v>
      </c>
      <c r="D210">
        <v>176</v>
      </c>
      <c r="E210" t="s">
        <v>217</v>
      </c>
      <c r="F210">
        <v>711</v>
      </c>
      <c r="G210" t="s">
        <v>335</v>
      </c>
      <c r="H210" t="s">
        <v>12</v>
      </c>
      <c r="I210" t="s">
        <v>13</v>
      </c>
      <c r="J210" t="s">
        <v>14</v>
      </c>
      <c r="K210">
        <v>1</v>
      </c>
    </row>
    <row r="211" spans="1:11" x14ac:dyDescent="0.25">
      <c r="A211" t="s">
        <v>24</v>
      </c>
      <c r="B211" t="s">
        <v>50</v>
      </c>
      <c r="C211" t="s">
        <v>52</v>
      </c>
      <c r="D211">
        <v>176</v>
      </c>
      <c r="E211" t="s">
        <v>217</v>
      </c>
      <c r="F211">
        <v>713</v>
      </c>
      <c r="G211" t="s">
        <v>217</v>
      </c>
      <c r="H211" t="s">
        <v>12</v>
      </c>
      <c r="I211" t="s">
        <v>13</v>
      </c>
      <c r="J211" t="s">
        <v>14</v>
      </c>
      <c r="K211">
        <v>2</v>
      </c>
    </row>
    <row r="212" spans="1:11" x14ac:dyDescent="0.25">
      <c r="A212" t="s">
        <v>24</v>
      </c>
      <c r="B212" t="s">
        <v>50</v>
      </c>
      <c r="C212" t="s">
        <v>52</v>
      </c>
      <c r="D212">
        <v>176</v>
      </c>
      <c r="E212" t="s">
        <v>217</v>
      </c>
      <c r="F212">
        <v>713</v>
      </c>
      <c r="G212" t="s">
        <v>217</v>
      </c>
      <c r="H212" t="s">
        <v>12</v>
      </c>
      <c r="I212" t="s">
        <v>13</v>
      </c>
      <c r="J212" t="s">
        <v>15</v>
      </c>
      <c r="K212">
        <v>6</v>
      </c>
    </row>
    <row r="213" spans="1:11" x14ac:dyDescent="0.25">
      <c r="A213" t="s">
        <v>24</v>
      </c>
      <c r="B213" t="s">
        <v>50</v>
      </c>
      <c r="C213" t="s">
        <v>52</v>
      </c>
      <c r="D213">
        <v>83</v>
      </c>
      <c r="E213" t="s">
        <v>336</v>
      </c>
      <c r="F213">
        <v>185</v>
      </c>
      <c r="G213" t="s">
        <v>337</v>
      </c>
      <c r="H213" t="s">
        <v>12</v>
      </c>
      <c r="I213" t="s">
        <v>13</v>
      </c>
      <c r="J213" t="s">
        <v>14</v>
      </c>
      <c r="K213">
        <v>1</v>
      </c>
    </row>
    <row r="214" spans="1:11" x14ac:dyDescent="0.25">
      <c r="A214" t="s">
        <v>24</v>
      </c>
      <c r="B214" t="s">
        <v>50</v>
      </c>
      <c r="C214" t="s">
        <v>52</v>
      </c>
      <c r="D214">
        <v>83</v>
      </c>
      <c r="E214" t="s">
        <v>336</v>
      </c>
      <c r="F214">
        <v>185</v>
      </c>
      <c r="G214" t="s">
        <v>337</v>
      </c>
      <c r="H214" t="s">
        <v>12</v>
      </c>
      <c r="I214" t="s">
        <v>13</v>
      </c>
      <c r="J214" t="s">
        <v>15</v>
      </c>
      <c r="K214">
        <v>4</v>
      </c>
    </row>
    <row r="215" spans="1:11" x14ac:dyDescent="0.25">
      <c r="A215" t="s">
        <v>24</v>
      </c>
      <c r="B215" t="s">
        <v>50</v>
      </c>
      <c r="C215" t="s">
        <v>52</v>
      </c>
      <c r="D215">
        <v>191</v>
      </c>
      <c r="E215" t="s">
        <v>218</v>
      </c>
      <c r="F215">
        <v>808</v>
      </c>
      <c r="G215" t="s">
        <v>219</v>
      </c>
      <c r="H215" t="s">
        <v>12</v>
      </c>
      <c r="I215" t="s">
        <v>28</v>
      </c>
      <c r="J215" t="s">
        <v>15</v>
      </c>
      <c r="K215">
        <v>3</v>
      </c>
    </row>
    <row r="216" spans="1:11" x14ac:dyDescent="0.25">
      <c r="A216" t="s">
        <v>24</v>
      </c>
      <c r="B216" t="s">
        <v>50</v>
      </c>
      <c r="C216" t="s">
        <v>52</v>
      </c>
      <c r="D216">
        <v>829</v>
      </c>
      <c r="E216" t="s">
        <v>220</v>
      </c>
      <c r="F216">
        <v>807</v>
      </c>
      <c r="G216" t="s">
        <v>221</v>
      </c>
      <c r="H216" t="s">
        <v>12</v>
      </c>
      <c r="I216" t="s">
        <v>13</v>
      </c>
      <c r="J216" t="s">
        <v>14</v>
      </c>
      <c r="K216">
        <v>7</v>
      </c>
    </row>
    <row r="217" spans="1:11" x14ac:dyDescent="0.25">
      <c r="A217" t="s">
        <v>24</v>
      </c>
      <c r="B217" t="s">
        <v>50</v>
      </c>
      <c r="C217" t="s">
        <v>52</v>
      </c>
      <c r="D217">
        <v>829</v>
      </c>
      <c r="E217" t="s">
        <v>220</v>
      </c>
      <c r="F217">
        <v>807</v>
      </c>
      <c r="G217" t="s">
        <v>221</v>
      </c>
      <c r="H217" t="s">
        <v>12</v>
      </c>
      <c r="I217" t="s">
        <v>13</v>
      </c>
      <c r="J217" t="s">
        <v>15</v>
      </c>
      <c r="K217">
        <v>3</v>
      </c>
    </row>
    <row r="218" spans="1:11" x14ac:dyDescent="0.25">
      <c r="A218" t="s">
        <v>24</v>
      </c>
      <c r="B218" t="s">
        <v>50</v>
      </c>
      <c r="C218" t="s">
        <v>52</v>
      </c>
      <c r="D218">
        <v>81</v>
      </c>
      <c r="E218" t="s">
        <v>222</v>
      </c>
      <c r="F218">
        <v>694</v>
      </c>
      <c r="G218" t="s">
        <v>223</v>
      </c>
      <c r="H218" t="s">
        <v>12</v>
      </c>
      <c r="I218" t="s">
        <v>13</v>
      </c>
      <c r="J218" t="s">
        <v>14</v>
      </c>
      <c r="K218">
        <v>2</v>
      </c>
    </row>
    <row r="219" spans="1:11" x14ac:dyDescent="0.25">
      <c r="A219" t="s">
        <v>24</v>
      </c>
      <c r="B219" t="s">
        <v>50</v>
      </c>
      <c r="C219" t="s">
        <v>52</v>
      </c>
      <c r="D219">
        <v>81</v>
      </c>
      <c r="E219" t="s">
        <v>222</v>
      </c>
      <c r="F219">
        <v>694</v>
      </c>
      <c r="G219" t="s">
        <v>223</v>
      </c>
      <c r="H219" t="s">
        <v>12</v>
      </c>
      <c r="I219" t="s">
        <v>13</v>
      </c>
      <c r="J219" t="s">
        <v>14</v>
      </c>
      <c r="K219">
        <v>1</v>
      </c>
    </row>
    <row r="220" spans="1:11" x14ac:dyDescent="0.25">
      <c r="A220" t="s">
        <v>24</v>
      </c>
      <c r="B220" t="s">
        <v>50</v>
      </c>
      <c r="C220" t="s">
        <v>52</v>
      </c>
      <c r="D220">
        <v>81</v>
      </c>
      <c r="E220" t="s">
        <v>222</v>
      </c>
      <c r="F220">
        <v>694</v>
      </c>
      <c r="G220" t="s">
        <v>223</v>
      </c>
      <c r="H220" t="s">
        <v>12</v>
      </c>
      <c r="I220" t="s">
        <v>13</v>
      </c>
      <c r="J220" t="s">
        <v>15</v>
      </c>
      <c r="K220">
        <v>1</v>
      </c>
    </row>
    <row r="221" spans="1:11" x14ac:dyDescent="0.25">
      <c r="A221" t="s">
        <v>24</v>
      </c>
      <c r="B221" t="s">
        <v>50</v>
      </c>
      <c r="C221" t="s">
        <v>52</v>
      </c>
      <c r="D221">
        <v>81</v>
      </c>
      <c r="E221" t="s">
        <v>222</v>
      </c>
      <c r="F221">
        <v>694</v>
      </c>
      <c r="G221" t="s">
        <v>223</v>
      </c>
      <c r="H221" t="s">
        <v>12</v>
      </c>
      <c r="I221" t="s">
        <v>13</v>
      </c>
      <c r="J221" t="s">
        <v>15</v>
      </c>
      <c r="K221">
        <v>3</v>
      </c>
    </row>
    <row r="222" spans="1:11" x14ac:dyDescent="0.25">
      <c r="A222" t="s">
        <v>24</v>
      </c>
      <c r="B222" t="s">
        <v>50</v>
      </c>
      <c r="C222" t="s">
        <v>52</v>
      </c>
      <c r="D222">
        <v>81</v>
      </c>
      <c r="E222" t="s">
        <v>222</v>
      </c>
      <c r="F222">
        <v>695</v>
      </c>
      <c r="G222" t="s">
        <v>209</v>
      </c>
      <c r="H222" t="s">
        <v>12</v>
      </c>
      <c r="I222" t="s">
        <v>13</v>
      </c>
      <c r="J222" t="s">
        <v>14</v>
      </c>
      <c r="K222">
        <v>45</v>
      </c>
    </row>
    <row r="223" spans="1:11" x14ac:dyDescent="0.25">
      <c r="A223" t="s">
        <v>24</v>
      </c>
      <c r="B223" t="s">
        <v>50</v>
      </c>
      <c r="C223" t="s">
        <v>52</v>
      </c>
      <c r="D223">
        <v>81</v>
      </c>
      <c r="E223" t="s">
        <v>222</v>
      </c>
      <c r="F223">
        <v>695</v>
      </c>
      <c r="G223" t="s">
        <v>209</v>
      </c>
      <c r="H223" t="s">
        <v>12</v>
      </c>
      <c r="I223" t="s">
        <v>13</v>
      </c>
      <c r="J223" t="s">
        <v>15</v>
      </c>
      <c r="K223">
        <v>43</v>
      </c>
    </row>
    <row r="224" spans="1:11" x14ac:dyDescent="0.25">
      <c r="A224" t="s">
        <v>24</v>
      </c>
      <c r="B224" t="s">
        <v>50</v>
      </c>
      <c r="C224" t="s">
        <v>52</v>
      </c>
      <c r="D224">
        <v>81</v>
      </c>
      <c r="E224" t="s">
        <v>222</v>
      </c>
      <c r="F224">
        <v>695</v>
      </c>
      <c r="G224" t="s">
        <v>209</v>
      </c>
      <c r="H224" t="s">
        <v>12</v>
      </c>
      <c r="I224" t="s">
        <v>13</v>
      </c>
      <c r="J224" t="s">
        <v>15</v>
      </c>
      <c r="K224">
        <v>1</v>
      </c>
    </row>
    <row r="225" spans="1:11" x14ac:dyDescent="0.25">
      <c r="A225" t="s">
        <v>24</v>
      </c>
      <c r="B225" t="s">
        <v>50</v>
      </c>
      <c r="C225" t="s">
        <v>52</v>
      </c>
      <c r="D225">
        <v>205</v>
      </c>
      <c r="E225" t="s">
        <v>39</v>
      </c>
      <c r="F225">
        <v>1456</v>
      </c>
      <c r="G225" t="s">
        <v>338</v>
      </c>
      <c r="H225" t="s">
        <v>12</v>
      </c>
      <c r="I225" t="s">
        <v>13</v>
      </c>
      <c r="J225" t="s">
        <v>15</v>
      </c>
      <c r="K225">
        <v>1</v>
      </c>
    </row>
    <row r="226" spans="1:11" x14ac:dyDescent="0.25">
      <c r="A226" t="s">
        <v>24</v>
      </c>
      <c r="B226" t="s">
        <v>50</v>
      </c>
      <c r="C226" t="s">
        <v>52</v>
      </c>
      <c r="D226">
        <v>177</v>
      </c>
      <c r="E226" t="s">
        <v>55</v>
      </c>
      <c r="F226">
        <v>715</v>
      </c>
      <c r="G226" t="s">
        <v>106</v>
      </c>
      <c r="H226" t="s">
        <v>12</v>
      </c>
      <c r="I226" t="s">
        <v>13</v>
      </c>
      <c r="J226" t="s">
        <v>14</v>
      </c>
      <c r="K226">
        <v>17</v>
      </c>
    </row>
    <row r="227" spans="1:11" x14ac:dyDescent="0.25">
      <c r="A227" t="s">
        <v>24</v>
      </c>
      <c r="B227" t="s">
        <v>50</v>
      </c>
      <c r="C227" t="s">
        <v>52</v>
      </c>
      <c r="D227">
        <v>177</v>
      </c>
      <c r="E227" t="s">
        <v>55</v>
      </c>
      <c r="F227">
        <v>715</v>
      </c>
      <c r="G227" t="s">
        <v>106</v>
      </c>
      <c r="H227" t="s">
        <v>12</v>
      </c>
      <c r="I227" t="s">
        <v>13</v>
      </c>
      <c r="J227" t="s">
        <v>14</v>
      </c>
      <c r="K227">
        <v>1</v>
      </c>
    </row>
    <row r="228" spans="1:11" x14ac:dyDescent="0.25">
      <c r="A228" t="s">
        <v>24</v>
      </c>
      <c r="B228" t="s">
        <v>50</v>
      </c>
      <c r="C228" t="s">
        <v>52</v>
      </c>
      <c r="D228">
        <v>177</v>
      </c>
      <c r="E228" t="s">
        <v>55</v>
      </c>
      <c r="F228">
        <v>715</v>
      </c>
      <c r="G228" t="s">
        <v>106</v>
      </c>
      <c r="H228" t="s">
        <v>12</v>
      </c>
      <c r="I228" t="s">
        <v>13</v>
      </c>
      <c r="J228" t="s">
        <v>15</v>
      </c>
      <c r="K228">
        <v>11</v>
      </c>
    </row>
    <row r="229" spans="1:11" x14ac:dyDescent="0.25">
      <c r="A229" t="s">
        <v>24</v>
      </c>
      <c r="B229" t="s">
        <v>50</v>
      </c>
      <c r="C229" t="s">
        <v>52</v>
      </c>
      <c r="D229">
        <v>177</v>
      </c>
      <c r="E229" t="s">
        <v>55</v>
      </c>
      <c r="F229">
        <v>1404</v>
      </c>
      <c r="G229" t="s">
        <v>297</v>
      </c>
      <c r="H229" t="s">
        <v>12</v>
      </c>
      <c r="I229" t="s">
        <v>13</v>
      </c>
      <c r="J229" t="s">
        <v>14</v>
      </c>
      <c r="K229">
        <v>8</v>
      </c>
    </row>
    <row r="230" spans="1:11" x14ac:dyDescent="0.25">
      <c r="A230" t="s">
        <v>24</v>
      </c>
      <c r="B230" t="s">
        <v>50</v>
      </c>
      <c r="C230" t="s">
        <v>52</v>
      </c>
      <c r="D230">
        <v>177</v>
      </c>
      <c r="E230" t="s">
        <v>55</v>
      </c>
      <c r="F230">
        <v>1404</v>
      </c>
      <c r="G230" t="s">
        <v>297</v>
      </c>
      <c r="H230" t="s">
        <v>12</v>
      </c>
      <c r="I230" t="s">
        <v>13</v>
      </c>
      <c r="J230" t="s">
        <v>15</v>
      </c>
      <c r="K230">
        <v>5</v>
      </c>
    </row>
    <row r="231" spans="1:11" x14ac:dyDescent="0.25">
      <c r="A231" t="s">
        <v>24</v>
      </c>
      <c r="B231" t="s">
        <v>50</v>
      </c>
      <c r="C231" t="s">
        <v>52</v>
      </c>
      <c r="D231">
        <v>86</v>
      </c>
      <c r="E231" t="s">
        <v>224</v>
      </c>
      <c r="F231">
        <v>583</v>
      </c>
      <c r="G231" t="s">
        <v>225</v>
      </c>
      <c r="H231" t="s">
        <v>12</v>
      </c>
      <c r="I231" t="s">
        <v>13</v>
      </c>
      <c r="J231" t="s">
        <v>14</v>
      </c>
      <c r="K231">
        <v>3</v>
      </c>
    </row>
    <row r="232" spans="1:11" x14ac:dyDescent="0.25">
      <c r="A232" t="s">
        <v>24</v>
      </c>
      <c r="B232" t="s">
        <v>50</v>
      </c>
      <c r="C232" t="s">
        <v>52</v>
      </c>
      <c r="D232">
        <v>86</v>
      </c>
      <c r="E232" t="s">
        <v>224</v>
      </c>
      <c r="F232">
        <v>583</v>
      </c>
      <c r="G232" t="s">
        <v>225</v>
      </c>
      <c r="H232" t="s">
        <v>12</v>
      </c>
      <c r="I232" t="s">
        <v>13</v>
      </c>
      <c r="J232" t="s">
        <v>14</v>
      </c>
      <c r="K232">
        <v>1</v>
      </c>
    </row>
    <row r="233" spans="1:11" x14ac:dyDescent="0.25">
      <c r="A233" t="s">
        <v>24</v>
      </c>
      <c r="B233" t="s">
        <v>50</v>
      </c>
      <c r="C233" t="s">
        <v>52</v>
      </c>
      <c r="D233">
        <v>86</v>
      </c>
      <c r="E233" t="s">
        <v>224</v>
      </c>
      <c r="F233">
        <v>583</v>
      </c>
      <c r="G233" t="s">
        <v>225</v>
      </c>
      <c r="H233" t="s">
        <v>12</v>
      </c>
      <c r="I233" t="s">
        <v>13</v>
      </c>
      <c r="J233" t="s">
        <v>15</v>
      </c>
      <c r="K233">
        <v>3</v>
      </c>
    </row>
    <row r="234" spans="1:11" x14ac:dyDescent="0.25">
      <c r="A234" t="s">
        <v>24</v>
      </c>
      <c r="B234" t="s">
        <v>50</v>
      </c>
      <c r="C234" t="s">
        <v>52</v>
      </c>
      <c r="D234">
        <v>86</v>
      </c>
      <c r="E234" t="s">
        <v>224</v>
      </c>
      <c r="F234">
        <v>584</v>
      </c>
      <c r="G234" t="s">
        <v>270</v>
      </c>
      <c r="H234" t="s">
        <v>12</v>
      </c>
      <c r="I234" t="s">
        <v>13</v>
      </c>
      <c r="J234" t="s">
        <v>14</v>
      </c>
      <c r="K234">
        <v>1</v>
      </c>
    </row>
    <row r="235" spans="1:11" x14ac:dyDescent="0.25">
      <c r="A235" t="s">
        <v>24</v>
      </c>
      <c r="B235" t="s">
        <v>50</v>
      </c>
      <c r="C235" t="s">
        <v>52</v>
      </c>
      <c r="D235">
        <v>86</v>
      </c>
      <c r="E235" t="s">
        <v>224</v>
      </c>
      <c r="F235">
        <v>584</v>
      </c>
      <c r="G235" t="s">
        <v>270</v>
      </c>
      <c r="H235" t="s">
        <v>12</v>
      </c>
      <c r="I235" t="s">
        <v>13</v>
      </c>
      <c r="J235" t="s">
        <v>15</v>
      </c>
      <c r="K235">
        <v>4</v>
      </c>
    </row>
    <row r="236" spans="1:11" x14ac:dyDescent="0.25">
      <c r="A236" t="s">
        <v>24</v>
      </c>
      <c r="B236" t="s">
        <v>50</v>
      </c>
      <c r="C236" t="s">
        <v>52</v>
      </c>
      <c r="D236">
        <v>86</v>
      </c>
      <c r="E236" t="s">
        <v>224</v>
      </c>
      <c r="F236">
        <v>584</v>
      </c>
      <c r="G236" t="s">
        <v>270</v>
      </c>
      <c r="H236" t="s">
        <v>12</v>
      </c>
      <c r="I236" t="s">
        <v>13</v>
      </c>
      <c r="J236" t="s">
        <v>15</v>
      </c>
      <c r="K236">
        <v>1</v>
      </c>
    </row>
    <row r="237" spans="1:11" x14ac:dyDescent="0.25">
      <c r="A237" t="s">
        <v>24</v>
      </c>
      <c r="B237" t="s">
        <v>50</v>
      </c>
      <c r="C237" t="s">
        <v>56</v>
      </c>
      <c r="D237">
        <v>208</v>
      </c>
      <c r="E237" t="s">
        <v>298</v>
      </c>
      <c r="F237">
        <v>589</v>
      </c>
      <c r="G237" t="s">
        <v>298</v>
      </c>
      <c r="H237" t="s">
        <v>12</v>
      </c>
      <c r="I237" t="s">
        <v>13</v>
      </c>
      <c r="J237" t="s">
        <v>14</v>
      </c>
      <c r="K237">
        <v>1</v>
      </c>
    </row>
    <row r="238" spans="1:11" x14ac:dyDescent="0.25">
      <c r="A238" t="s">
        <v>24</v>
      </c>
      <c r="B238" t="s">
        <v>50</v>
      </c>
      <c r="C238" t="s">
        <v>56</v>
      </c>
      <c r="D238">
        <v>208</v>
      </c>
      <c r="E238" t="s">
        <v>298</v>
      </c>
      <c r="F238">
        <v>589</v>
      </c>
      <c r="G238" t="s">
        <v>298</v>
      </c>
      <c r="H238" t="s">
        <v>12</v>
      </c>
      <c r="I238" t="s">
        <v>13</v>
      </c>
      <c r="J238" t="s">
        <v>15</v>
      </c>
      <c r="K238">
        <v>1</v>
      </c>
    </row>
    <row r="239" spans="1:11" x14ac:dyDescent="0.25">
      <c r="A239" t="s">
        <v>24</v>
      </c>
      <c r="B239" t="s">
        <v>50</v>
      </c>
      <c r="C239" t="s">
        <v>56</v>
      </c>
      <c r="D239">
        <v>208</v>
      </c>
      <c r="E239" t="s">
        <v>298</v>
      </c>
      <c r="F239">
        <v>589</v>
      </c>
      <c r="G239" t="s">
        <v>298</v>
      </c>
      <c r="H239" t="s">
        <v>12</v>
      </c>
      <c r="I239" t="s">
        <v>13</v>
      </c>
      <c r="J239" t="s">
        <v>15</v>
      </c>
      <c r="K239">
        <v>1</v>
      </c>
    </row>
    <row r="240" spans="1:11" x14ac:dyDescent="0.25">
      <c r="A240" t="s">
        <v>24</v>
      </c>
      <c r="B240" t="s">
        <v>50</v>
      </c>
      <c r="C240" t="s">
        <v>56</v>
      </c>
      <c r="D240">
        <v>92</v>
      </c>
      <c r="E240" t="s">
        <v>94</v>
      </c>
      <c r="F240">
        <v>8</v>
      </c>
      <c r="G240" t="s">
        <v>94</v>
      </c>
      <c r="H240" t="s">
        <v>17</v>
      </c>
      <c r="I240" t="s">
        <v>18</v>
      </c>
      <c r="J240" t="s">
        <v>15</v>
      </c>
      <c r="K240">
        <v>2</v>
      </c>
    </row>
    <row r="241" spans="1:11" x14ac:dyDescent="0.25">
      <c r="A241" t="s">
        <v>24</v>
      </c>
      <c r="B241" t="s">
        <v>50</v>
      </c>
      <c r="C241" t="s">
        <v>56</v>
      </c>
      <c r="D241">
        <v>92</v>
      </c>
      <c r="E241" t="s">
        <v>94</v>
      </c>
      <c r="F241">
        <v>358</v>
      </c>
      <c r="G241" t="s">
        <v>226</v>
      </c>
      <c r="H241" t="s">
        <v>12</v>
      </c>
      <c r="I241" t="s">
        <v>28</v>
      </c>
      <c r="J241" t="s">
        <v>14</v>
      </c>
      <c r="K241">
        <v>7</v>
      </c>
    </row>
    <row r="242" spans="1:11" x14ac:dyDescent="0.25">
      <c r="A242" t="s">
        <v>24</v>
      </c>
      <c r="B242" t="s">
        <v>50</v>
      </c>
      <c r="C242" t="s">
        <v>56</v>
      </c>
      <c r="D242">
        <v>92</v>
      </c>
      <c r="E242" t="s">
        <v>94</v>
      </c>
      <c r="F242">
        <v>358</v>
      </c>
      <c r="G242" t="s">
        <v>226</v>
      </c>
      <c r="H242" t="s">
        <v>12</v>
      </c>
      <c r="I242" t="s">
        <v>28</v>
      </c>
      <c r="J242" t="s">
        <v>15</v>
      </c>
      <c r="K242">
        <v>3</v>
      </c>
    </row>
    <row r="243" spans="1:11" x14ac:dyDescent="0.25">
      <c r="A243" t="s">
        <v>24</v>
      </c>
      <c r="B243" t="s">
        <v>50</v>
      </c>
      <c r="C243" t="s">
        <v>56</v>
      </c>
      <c r="D243">
        <v>92</v>
      </c>
      <c r="E243" t="s">
        <v>94</v>
      </c>
      <c r="F243">
        <v>359</v>
      </c>
      <c r="G243" t="s">
        <v>95</v>
      </c>
      <c r="H243" t="s">
        <v>12</v>
      </c>
      <c r="I243" t="s">
        <v>13</v>
      </c>
      <c r="J243" t="s">
        <v>14</v>
      </c>
      <c r="K243">
        <v>12</v>
      </c>
    </row>
    <row r="244" spans="1:11" x14ac:dyDescent="0.25">
      <c r="A244" t="s">
        <v>24</v>
      </c>
      <c r="B244" t="s">
        <v>50</v>
      </c>
      <c r="C244" t="s">
        <v>56</v>
      </c>
      <c r="D244">
        <v>92</v>
      </c>
      <c r="E244" t="s">
        <v>94</v>
      </c>
      <c r="F244">
        <v>359</v>
      </c>
      <c r="G244" t="s">
        <v>95</v>
      </c>
      <c r="H244" t="s">
        <v>12</v>
      </c>
      <c r="I244" t="s">
        <v>13</v>
      </c>
      <c r="J244" t="s">
        <v>15</v>
      </c>
      <c r="K244">
        <v>12</v>
      </c>
    </row>
    <row r="245" spans="1:11" x14ac:dyDescent="0.25">
      <c r="A245" t="s">
        <v>24</v>
      </c>
      <c r="B245" t="s">
        <v>50</v>
      </c>
      <c r="C245" t="s">
        <v>56</v>
      </c>
      <c r="D245">
        <v>501</v>
      </c>
      <c r="E245" t="s">
        <v>271</v>
      </c>
      <c r="F245">
        <v>1581</v>
      </c>
      <c r="G245" t="s">
        <v>271</v>
      </c>
      <c r="H245" t="s">
        <v>17</v>
      </c>
      <c r="I245" t="s">
        <v>96</v>
      </c>
      <c r="J245" t="s">
        <v>14</v>
      </c>
      <c r="K245">
        <v>11</v>
      </c>
    </row>
    <row r="246" spans="1:11" x14ac:dyDescent="0.25">
      <c r="A246" t="s">
        <v>24</v>
      </c>
      <c r="B246" t="s">
        <v>50</v>
      </c>
      <c r="C246" t="s">
        <v>56</v>
      </c>
      <c r="D246">
        <v>501</v>
      </c>
      <c r="E246" t="s">
        <v>271</v>
      </c>
      <c r="F246">
        <v>1581</v>
      </c>
      <c r="G246" t="s">
        <v>271</v>
      </c>
      <c r="H246" t="s">
        <v>17</v>
      </c>
      <c r="I246" t="s">
        <v>96</v>
      </c>
      <c r="J246" t="s">
        <v>15</v>
      </c>
      <c r="K246">
        <v>2</v>
      </c>
    </row>
    <row r="247" spans="1:11" x14ac:dyDescent="0.25">
      <c r="A247" t="s">
        <v>24</v>
      </c>
      <c r="B247" t="s">
        <v>50</v>
      </c>
      <c r="C247" t="s">
        <v>56</v>
      </c>
      <c r="D247">
        <v>197</v>
      </c>
      <c r="E247" t="s">
        <v>272</v>
      </c>
      <c r="F247">
        <v>60</v>
      </c>
      <c r="G247" t="s">
        <v>273</v>
      </c>
      <c r="H247" t="s">
        <v>12</v>
      </c>
      <c r="I247" t="s">
        <v>13</v>
      </c>
      <c r="J247" t="s">
        <v>14</v>
      </c>
      <c r="K247">
        <v>1</v>
      </c>
    </row>
    <row r="248" spans="1:11" x14ac:dyDescent="0.25">
      <c r="A248" t="s">
        <v>24</v>
      </c>
      <c r="B248" t="s">
        <v>50</v>
      </c>
      <c r="C248" t="s">
        <v>56</v>
      </c>
      <c r="D248">
        <v>197</v>
      </c>
      <c r="E248" t="s">
        <v>272</v>
      </c>
      <c r="F248">
        <v>60</v>
      </c>
      <c r="G248" t="s">
        <v>273</v>
      </c>
      <c r="H248" t="s">
        <v>12</v>
      </c>
      <c r="I248" t="s">
        <v>13</v>
      </c>
      <c r="J248" t="s">
        <v>15</v>
      </c>
      <c r="K248">
        <v>1</v>
      </c>
    </row>
    <row r="249" spans="1:11" x14ac:dyDescent="0.25">
      <c r="A249" t="s">
        <v>24</v>
      </c>
      <c r="B249" t="s">
        <v>50</v>
      </c>
      <c r="C249" t="s">
        <v>56</v>
      </c>
      <c r="D249">
        <v>197</v>
      </c>
      <c r="E249" t="s">
        <v>272</v>
      </c>
      <c r="F249">
        <v>365</v>
      </c>
      <c r="G249" t="s">
        <v>272</v>
      </c>
      <c r="H249" t="s">
        <v>12</v>
      </c>
      <c r="I249" t="s">
        <v>13</v>
      </c>
      <c r="J249" t="s">
        <v>14</v>
      </c>
      <c r="K249">
        <v>2</v>
      </c>
    </row>
    <row r="250" spans="1:11" x14ac:dyDescent="0.25">
      <c r="A250" t="s">
        <v>24</v>
      </c>
      <c r="B250" t="s">
        <v>50</v>
      </c>
      <c r="C250" t="s">
        <v>56</v>
      </c>
      <c r="D250">
        <v>197</v>
      </c>
      <c r="E250" t="s">
        <v>272</v>
      </c>
      <c r="F250">
        <v>365</v>
      </c>
      <c r="G250" t="s">
        <v>272</v>
      </c>
      <c r="H250" t="s">
        <v>12</v>
      </c>
      <c r="I250" t="s">
        <v>13</v>
      </c>
      <c r="J250" t="s">
        <v>15</v>
      </c>
      <c r="K250">
        <v>1</v>
      </c>
    </row>
    <row r="251" spans="1:11" x14ac:dyDescent="0.25">
      <c r="A251" t="s">
        <v>24</v>
      </c>
      <c r="B251" t="s">
        <v>50</v>
      </c>
      <c r="C251" t="s">
        <v>56</v>
      </c>
      <c r="D251">
        <v>97</v>
      </c>
      <c r="E251" t="s">
        <v>57</v>
      </c>
      <c r="F251">
        <v>34</v>
      </c>
      <c r="G251" t="s">
        <v>57</v>
      </c>
      <c r="H251" t="s">
        <v>17</v>
      </c>
      <c r="I251" t="s">
        <v>18</v>
      </c>
      <c r="J251" t="s">
        <v>15</v>
      </c>
      <c r="K251">
        <v>2</v>
      </c>
    </row>
    <row r="252" spans="1:11" x14ac:dyDescent="0.25">
      <c r="A252" t="s">
        <v>24</v>
      </c>
      <c r="B252" t="s">
        <v>50</v>
      </c>
      <c r="C252" t="s">
        <v>56</v>
      </c>
      <c r="D252">
        <v>97</v>
      </c>
      <c r="E252" t="s">
        <v>57</v>
      </c>
      <c r="F252">
        <v>217</v>
      </c>
      <c r="G252" t="s">
        <v>227</v>
      </c>
      <c r="H252" t="s">
        <v>12</v>
      </c>
      <c r="I252" t="s">
        <v>13</v>
      </c>
      <c r="J252" t="s">
        <v>14</v>
      </c>
      <c r="K252">
        <v>40</v>
      </c>
    </row>
    <row r="253" spans="1:11" x14ac:dyDescent="0.25">
      <c r="A253" t="s">
        <v>24</v>
      </c>
      <c r="B253" t="s">
        <v>50</v>
      </c>
      <c r="C253" t="s">
        <v>56</v>
      </c>
      <c r="D253">
        <v>97</v>
      </c>
      <c r="E253" t="s">
        <v>57</v>
      </c>
      <c r="F253">
        <v>217</v>
      </c>
      <c r="G253" t="s">
        <v>227</v>
      </c>
      <c r="H253" t="s">
        <v>12</v>
      </c>
      <c r="I253" t="s">
        <v>13</v>
      </c>
      <c r="J253" t="s">
        <v>15</v>
      </c>
      <c r="K253">
        <v>43</v>
      </c>
    </row>
    <row r="254" spans="1:11" x14ac:dyDescent="0.25">
      <c r="A254" t="s">
        <v>24</v>
      </c>
      <c r="B254" t="s">
        <v>50</v>
      </c>
      <c r="C254" t="s">
        <v>56</v>
      </c>
      <c r="D254">
        <v>97</v>
      </c>
      <c r="E254" t="s">
        <v>57</v>
      </c>
      <c r="F254">
        <v>217</v>
      </c>
      <c r="G254" t="s">
        <v>227</v>
      </c>
      <c r="H254" t="s">
        <v>12</v>
      </c>
      <c r="I254" t="s">
        <v>13</v>
      </c>
      <c r="J254" t="s">
        <v>15</v>
      </c>
      <c r="K254">
        <v>1</v>
      </c>
    </row>
    <row r="255" spans="1:11" x14ac:dyDescent="0.25">
      <c r="A255" t="s">
        <v>24</v>
      </c>
      <c r="B255" t="s">
        <v>50</v>
      </c>
      <c r="C255" t="s">
        <v>56</v>
      </c>
      <c r="D255">
        <v>97</v>
      </c>
      <c r="E255" t="s">
        <v>57</v>
      </c>
      <c r="F255">
        <v>218</v>
      </c>
      <c r="G255" t="s">
        <v>228</v>
      </c>
      <c r="H255" t="s">
        <v>12</v>
      </c>
      <c r="I255" t="s">
        <v>13</v>
      </c>
      <c r="J255" t="s">
        <v>15</v>
      </c>
      <c r="K255">
        <v>1</v>
      </c>
    </row>
    <row r="256" spans="1:11" x14ac:dyDescent="0.25">
      <c r="A256" t="s">
        <v>24</v>
      </c>
      <c r="B256" t="s">
        <v>50</v>
      </c>
      <c r="C256" t="s">
        <v>56</v>
      </c>
      <c r="D256">
        <v>97</v>
      </c>
      <c r="E256" t="s">
        <v>57</v>
      </c>
      <c r="F256">
        <v>361</v>
      </c>
      <c r="G256" t="s">
        <v>274</v>
      </c>
      <c r="H256" t="s">
        <v>12</v>
      </c>
      <c r="I256" t="s">
        <v>13</v>
      </c>
      <c r="J256" t="s">
        <v>15</v>
      </c>
      <c r="K256">
        <v>2</v>
      </c>
    </row>
    <row r="257" spans="1:11" x14ac:dyDescent="0.25">
      <c r="A257" t="s">
        <v>24</v>
      </c>
      <c r="B257" t="s">
        <v>50</v>
      </c>
      <c r="C257" t="s">
        <v>56</v>
      </c>
      <c r="D257">
        <v>97</v>
      </c>
      <c r="E257" t="s">
        <v>57</v>
      </c>
      <c r="F257">
        <v>361</v>
      </c>
      <c r="G257" t="s">
        <v>274</v>
      </c>
      <c r="H257" t="s">
        <v>12</v>
      </c>
      <c r="I257" t="s">
        <v>13</v>
      </c>
      <c r="J257" t="s">
        <v>15</v>
      </c>
      <c r="K257">
        <v>1</v>
      </c>
    </row>
    <row r="258" spans="1:11" x14ac:dyDescent="0.25">
      <c r="A258" t="s">
        <v>24</v>
      </c>
      <c r="B258" t="s">
        <v>50</v>
      </c>
      <c r="C258" t="s">
        <v>56</v>
      </c>
      <c r="D258">
        <v>97</v>
      </c>
      <c r="E258" t="s">
        <v>57</v>
      </c>
      <c r="F258">
        <v>362</v>
      </c>
      <c r="G258" t="s">
        <v>229</v>
      </c>
      <c r="H258" t="s">
        <v>12</v>
      </c>
      <c r="I258" t="s">
        <v>13</v>
      </c>
      <c r="J258" t="s">
        <v>14</v>
      </c>
      <c r="K258">
        <v>1</v>
      </c>
    </row>
    <row r="259" spans="1:11" x14ac:dyDescent="0.25">
      <c r="A259" t="s">
        <v>24</v>
      </c>
      <c r="B259" t="s">
        <v>50</v>
      </c>
      <c r="C259" t="s">
        <v>56</v>
      </c>
      <c r="D259">
        <v>97</v>
      </c>
      <c r="E259" t="s">
        <v>57</v>
      </c>
      <c r="F259">
        <v>362</v>
      </c>
      <c r="G259" t="s">
        <v>229</v>
      </c>
      <c r="H259" t="s">
        <v>12</v>
      </c>
      <c r="I259" t="s">
        <v>13</v>
      </c>
      <c r="J259" t="s">
        <v>15</v>
      </c>
      <c r="K259">
        <v>1</v>
      </c>
    </row>
    <row r="260" spans="1:11" x14ac:dyDescent="0.25">
      <c r="A260" t="s">
        <v>24</v>
      </c>
      <c r="B260" t="s">
        <v>50</v>
      </c>
      <c r="C260" t="s">
        <v>56</v>
      </c>
      <c r="D260">
        <v>97</v>
      </c>
      <c r="E260" t="s">
        <v>57</v>
      </c>
      <c r="F260">
        <v>362</v>
      </c>
      <c r="G260" t="s">
        <v>229</v>
      </c>
      <c r="H260" t="s">
        <v>12</v>
      </c>
      <c r="I260" t="s">
        <v>13</v>
      </c>
      <c r="J260" t="s">
        <v>15</v>
      </c>
      <c r="K260">
        <v>3</v>
      </c>
    </row>
    <row r="261" spans="1:11" x14ac:dyDescent="0.25">
      <c r="A261" t="s">
        <v>24</v>
      </c>
      <c r="B261" t="s">
        <v>50</v>
      </c>
      <c r="C261" t="s">
        <v>56</v>
      </c>
      <c r="D261">
        <v>831</v>
      </c>
      <c r="E261" t="s">
        <v>275</v>
      </c>
      <c r="F261">
        <v>1001</v>
      </c>
      <c r="G261" t="s">
        <v>276</v>
      </c>
      <c r="H261" t="s">
        <v>12</v>
      </c>
      <c r="I261" t="s">
        <v>13</v>
      </c>
      <c r="J261" t="s">
        <v>14</v>
      </c>
      <c r="K261">
        <v>1</v>
      </c>
    </row>
    <row r="262" spans="1:11" x14ac:dyDescent="0.25">
      <c r="A262" t="s">
        <v>24</v>
      </c>
      <c r="B262" t="s">
        <v>50</v>
      </c>
      <c r="C262" t="s">
        <v>56</v>
      </c>
      <c r="D262">
        <v>314</v>
      </c>
      <c r="E262" t="s">
        <v>277</v>
      </c>
      <c r="F262">
        <v>768</v>
      </c>
      <c r="G262" t="s">
        <v>299</v>
      </c>
      <c r="H262" t="s">
        <v>12</v>
      </c>
      <c r="I262" t="s">
        <v>13</v>
      </c>
      <c r="J262" t="s">
        <v>14</v>
      </c>
      <c r="K262">
        <v>8</v>
      </c>
    </row>
    <row r="263" spans="1:11" x14ac:dyDescent="0.25">
      <c r="A263" t="s">
        <v>24</v>
      </c>
      <c r="B263" t="s">
        <v>50</v>
      </c>
      <c r="C263" t="s">
        <v>56</v>
      </c>
      <c r="D263">
        <v>314</v>
      </c>
      <c r="E263" t="s">
        <v>277</v>
      </c>
      <c r="F263">
        <v>768</v>
      </c>
      <c r="G263" t="s">
        <v>299</v>
      </c>
      <c r="H263" t="s">
        <v>12</v>
      </c>
      <c r="I263" t="s">
        <v>13</v>
      </c>
      <c r="J263" t="s">
        <v>15</v>
      </c>
      <c r="K263">
        <v>3</v>
      </c>
    </row>
    <row r="264" spans="1:11" x14ac:dyDescent="0.25">
      <c r="A264" t="s">
        <v>24</v>
      </c>
      <c r="B264" t="s">
        <v>50</v>
      </c>
      <c r="C264" t="s">
        <v>56</v>
      </c>
      <c r="D264">
        <v>314</v>
      </c>
      <c r="E264" t="s">
        <v>277</v>
      </c>
      <c r="F264">
        <v>769</v>
      </c>
      <c r="G264" t="s">
        <v>278</v>
      </c>
      <c r="H264" t="s">
        <v>12</v>
      </c>
      <c r="I264" t="s">
        <v>13</v>
      </c>
      <c r="J264" t="s">
        <v>14</v>
      </c>
      <c r="K264">
        <v>2</v>
      </c>
    </row>
    <row r="265" spans="1:11" x14ac:dyDescent="0.25">
      <c r="A265" t="s">
        <v>24</v>
      </c>
      <c r="B265" t="s">
        <v>50</v>
      </c>
      <c r="C265" t="s">
        <v>56</v>
      </c>
      <c r="D265">
        <v>313</v>
      </c>
      <c r="E265" t="s">
        <v>230</v>
      </c>
      <c r="F265">
        <v>596</v>
      </c>
      <c r="G265" t="s">
        <v>279</v>
      </c>
      <c r="H265" t="s">
        <v>12</v>
      </c>
      <c r="I265" t="s">
        <v>13</v>
      </c>
      <c r="J265" t="s">
        <v>14</v>
      </c>
      <c r="K265">
        <v>31</v>
      </c>
    </row>
    <row r="266" spans="1:11" x14ac:dyDescent="0.25">
      <c r="A266" t="s">
        <v>24</v>
      </c>
      <c r="B266" t="s">
        <v>50</v>
      </c>
      <c r="C266" t="s">
        <v>56</v>
      </c>
      <c r="D266">
        <v>313</v>
      </c>
      <c r="E266" t="s">
        <v>230</v>
      </c>
      <c r="F266">
        <v>596</v>
      </c>
      <c r="G266" t="s">
        <v>279</v>
      </c>
      <c r="H266" t="s">
        <v>12</v>
      </c>
      <c r="I266" t="s">
        <v>13</v>
      </c>
      <c r="J266" t="s">
        <v>15</v>
      </c>
      <c r="K266">
        <v>33</v>
      </c>
    </row>
    <row r="267" spans="1:11" x14ac:dyDescent="0.25">
      <c r="A267" t="s">
        <v>24</v>
      </c>
      <c r="B267" t="s">
        <v>50</v>
      </c>
      <c r="C267" t="s">
        <v>56</v>
      </c>
      <c r="D267">
        <v>313</v>
      </c>
      <c r="E267" t="s">
        <v>230</v>
      </c>
      <c r="F267">
        <v>597</v>
      </c>
      <c r="G267" t="s">
        <v>231</v>
      </c>
      <c r="H267" t="s">
        <v>12</v>
      </c>
      <c r="I267" t="s">
        <v>13</v>
      </c>
      <c r="J267" t="s">
        <v>14</v>
      </c>
      <c r="K267">
        <v>11</v>
      </c>
    </row>
    <row r="268" spans="1:11" x14ac:dyDescent="0.25">
      <c r="A268" t="s">
        <v>24</v>
      </c>
      <c r="B268" t="s">
        <v>50</v>
      </c>
      <c r="C268" t="s">
        <v>56</v>
      </c>
      <c r="D268">
        <v>313</v>
      </c>
      <c r="E268" t="s">
        <v>230</v>
      </c>
      <c r="F268">
        <v>597</v>
      </c>
      <c r="G268" t="s">
        <v>231</v>
      </c>
      <c r="H268" t="s">
        <v>12</v>
      </c>
      <c r="I268" t="s">
        <v>13</v>
      </c>
      <c r="J268" t="s">
        <v>14</v>
      </c>
      <c r="K268">
        <v>1</v>
      </c>
    </row>
    <row r="269" spans="1:11" x14ac:dyDescent="0.25">
      <c r="A269" t="s">
        <v>24</v>
      </c>
      <c r="B269" t="s">
        <v>50</v>
      </c>
      <c r="C269" t="s">
        <v>56</v>
      </c>
      <c r="D269">
        <v>313</v>
      </c>
      <c r="E269" t="s">
        <v>230</v>
      </c>
      <c r="F269">
        <v>597</v>
      </c>
      <c r="G269" t="s">
        <v>231</v>
      </c>
      <c r="H269" t="s">
        <v>12</v>
      </c>
      <c r="I269" t="s">
        <v>13</v>
      </c>
      <c r="J269" t="s">
        <v>15</v>
      </c>
      <c r="K269">
        <v>8</v>
      </c>
    </row>
    <row r="270" spans="1:11" x14ac:dyDescent="0.25">
      <c r="A270" t="s">
        <v>24</v>
      </c>
      <c r="B270" t="s">
        <v>50</v>
      </c>
      <c r="C270" t="s">
        <v>56</v>
      </c>
      <c r="D270">
        <v>838</v>
      </c>
      <c r="E270" t="s">
        <v>58</v>
      </c>
      <c r="F270">
        <v>770</v>
      </c>
      <c r="G270" t="s">
        <v>59</v>
      </c>
      <c r="H270" t="s">
        <v>12</v>
      </c>
      <c r="I270" t="s">
        <v>13</v>
      </c>
      <c r="J270" t="s">
        <v>14</v>
      </c>
      <c r="K270">
        <v>41</v>
      </c>
    </row>
    <row r="271" spans="1:11" x14ac:dyDescent="0.25">
      <c r="A271" t="s">
        <v>24</v>
      </c>
      <c r="B271" t="s">
        <v>50</v>
      </c>
      <c r="C271" t="s">
        <v>56</v>
      </c>
      <c r="D271">
        <v>838</v>
      </c>
      <c r="E271" t="s">
        <v>58</v>
      </c>
      <c r="F271">
        <v>770</v>
      </c>
      <c r="G271" t="s">
        <v>59</v>
      </c>
      <c r="H271" t="s">
        <v>12</v>
      </c>
      <c r="I271" t="s">
        <v>13</v>
      </c>
      <c r="J271" t="s">
        <v>15</v>
      </c>
      <c r="K271">
        <v>49</v>
      </c>
    </row>
    <row r="272" spans="1:11" x14ac:dyDescent="0.25">
      <c r="A272" t="s">
        <v>24</v>
      </c>
      <c r="B272" t="s">
        <v>50</v>
      </c>
      <c r="C272" t="s">
        <v>56</v>
      </c>
      <c r="D272">
        <v>839</v>
      </c>
      <c r="E272" t="s">
        <v>280</v>
      </c>
      <c r="F272">
        <v>1559</v>
      </c>
      <c r="G272" t="s">
        <v>281</v>
      </c>
      <c r="H272" t="s">
        <v>12</v>
      </c>
      <c r="I272" t="s">
        <v>13</v>
      </c>
      <c r="J272" t="s">
        <v>14</v>
      </c>
      <c r="K272">
        <v>11</v>
      </c>
    </row>
    <row r="273" spans="1:11" x14ac:dyDescent="0.25">
      <c r="A273" t="s">
        <v>24</v>
      </c>
      <c r="B273" t="s">
        <v>50</v>
      </c>
      <c r="C273" t="s">
        <v>56</v>
      </c>
      <c r="D273">
        <v>839</v>
      </c>
      <c r="E273" t="s">
        <v>280</v>
      </c>
      <c r="F273">
        <v>1559</v>
      </c>
      <c r="G273" t="s">
        <v>281</v>
      </c>
      <c r="H273" t="s">
        <v>12</v>
      </c>
      <c r="I273" t="s">
        <v>13</v>
      </c>
      <c r="J273" t="s">
        <v>15</v>
      </c>
      <c r="K273">
        <v>4</v>
      </c>
    </row>
    <row r="274" spans="1:11" x14ac:dyDescent="0.25">
      <c r="A274" t="s">
        <v>24</v>
      </c>
      <c r="B274" t="s">
        <v>50</v>
      </c>
      <c r="C274" t="s">
        <v>56</v>
      </c>
      <c r="D274">
        <v>312</v>
      </c>
      <c r="E274" t="s">
        <v>300</v>
      </c>
      <c r="F274">
        <v>591</v>
      </c>
      <c r="G274" t="s">
        <v>301</v>
      </c>
      <c r="H274" t="s">
        <v>12</v>
      </c>
      <c r="I274" t="s">
        <v>13</v>
      </c>
      <c r="J274" t="s">
        <v>14</v>
      </c>
      <c r="K274">
        <v>1</v>
      </c>
    </row>
    <row r="275" spans="1:11" x14ac:dyDescent="0.25">
      <c r="A275" t="s">
        <v>24</v>
      </c>
      <c r="B275" t="s">
        <v>50</v>
      </c>
      <c r="C275" t="s">
        <v>60</v>
      </c>
      <c r="D275">
        <v>805</v>
      </c>
      <c r="E275" t="s">
        <v>61</v>
      </c>
      <c r="F275">
        <v>277</v>
      </c>
      <c r="G275" t="s">
        <v>166</v>
      </c>
      <c r="H275" t="s">
        <v>12</v>
      </c>
      <c r="I275" t="s">
        <v>28</v>
      </c>
      <c r="J275" t="s">
        <v>14</v>
      </c>
      <c r="K275">
        <v>57</v>
      </c>
    </row>
    <row r="276" spans="1:11" x14ac:dyDescent="0.25">
      <c r="A276" t="s">
        <v>24</v>
      </c>
      <c r="B276" t="s">
        <v>50</v>
      </c>
      <c r="C276" t="s">
        <v>60</v>
      </c>
      <c r="D276">
        <v>805</v>
      </c>
      <c r="E276" t="s">
        <v>61</v>
      </c>
      <c r="F276">
        <v>277</v>
      </c>
      <c r="G276" t="s">
        <v>166</v>
      </c>
      <c r="H276" t="s">
        <v>12</v>
      </c>
      <c r="I276" t="s">
        <v>28</v>
      </c>
      <c r="J276" t="s">
        <v>15</v>
      </c>
      <c r="K276">
        <v>59</v>
      </c>
    </row>
    <row r="277" spans="1:11" x14ac:dyDescent="0.25">
      <c r="A277" t="s">
        <v>24</v>
      </c>
      <c r="B277" t="s">
        <v>50</v>
      </c>
      <c r="C277" t="s">
        <v>60</v>
      </c>
      <c r="D277">
        <v>88</v>
      </c>
      <c r="E277" t="s">
        <v>62</v>
      </c>
      <c r="F277">
        <v>353</v>
      </c>
      <c r="G277" t="s">
        <v>63</v>
      </c>
      <c r="H277" t="s">
        <v>12</v>
      </c>
      <c r="I277" t="s">
        <v>13</v>
      </c>
      <c r="J277" t="s">
        <v>14</v>
      </c>
      <c r="K277">
        <v>48</v>
      </c>
    </row>
    <row r="278" spans="1:11" x14ac:dyDescent="0.25">
      <c r="A278" t="s">
        <v>24</v>
      </c>
      <c r="B278" t="s">
        <v>50</v>
      </c>
      <c r="C278" t="s">
        <v>60</v>
      </c>
      <c r="D278">
        <v>88</v>
      </c>
      <c r="E278" t="s">
        <v>62</v>
      </c>
      <c r="F278">
        <v>353</v>
      </c>
      <c r="G278" t="s">
        <v>63</v>
      </c>
      <c r="H278" t="s">
        <v>12</v>
      </c>
      <c r="I278" t="s">
        <v>13</v>
      </c>
      <c r="J278" t="s">
        <v>15</v>
      </c>
      <c r="K278">
        <v>32</v>
      </c>
    </row>
    <row r="279" spans="1:11" x14ac:dyDescent="0.25">
      <c r="A279" t="s">
        <v>24</v>
      </c>
      <c r="B279" t="s">
        <v>50</v>
      </c>
      <c r="C279" t="s">
        <v>60</v>
      </c>
      <c r="D279">
        <v>88</v>
      </c>
      <c r="E279" t="s">
        <v>62</v>
      </c>
      <c r="F279">
        <v>354</v>
      </c>
      <c r="G279" t="s">
        <v>64</v>
      </c>
      <c r="H279" t="s">
        <v>12</v>
      </c>
      <c r="I279" t="s">
        <v>13</v>
      </c>
      <c r="J279" t="s">
        <v>14</v>
      </c>
      <c r="K279">
        <v>10</v>
      </c>
    </row>
    <row r="280" spans="1:11" x14ac:dyDescent="0.25">
      <c r="A280" t="s">
        <v>24</v>
      </c>
      <c r="B280" t="s">
        <v>50</v>
      </c>
      <c r="C280" t="s">
        <v>60</v>
      </c>
      <c r="D280">
        <v>88</v>
      </c>
      <c r="E280" t="s">
        <v>62</v>
      </c>
      <c r="F280">
        <v>354</v>
      </c>
      <c r="G280" t="s">
        <v>64</v>
      </c>
      <c r="H280" t="s">
        <v>12</v>
      </c>
      <c r="I280" t="s">
        <v>13</v>
      </c>
      <c r="J280" t="s">
        <v>15</v>
      </c>
      <c r="K280">
        <v>9</v>
      </c>
    </row>
    <row r="281" spans="1:11" x14ac:dyDescent="0.25">
      <c r="A281" t="s">
        <v>24</v>
      </c>
      <c r="B281" t="s">
        <v>50</v>
      </c>
      <c r="C281" t="s">
        <v>60</v>
      </c>
      <c r="D281">
        <v>88</v>
      </c>
      <c r="E281" t="s">
        <v>62</v>
      </c>
      <c r="F281">
        <v>355</v>
      </c>
      <c r="G281" t="s">
        <v>34</v>
      </c>
      <c r="H281" t="s">
        <v>12</v>
      </c>
      <c r="I281" t="s">
        <v>13</v>
      </c>
      <c r="J281" t="s">
        <v>14</v>
      </c>
      <c r="K281">
        <v>2</v>
      </c>
    </row>
    <row r="282" spans="1:11" x14ac:dyDescent="0.25">
      <c r="A282" t="s">
        <v>24</v>
      </c>
      <c r="B282" t="s">
        <v>50</v>
      </c>
      <c r="C282" t="s">
        <v>60</v>
      </c>
      <c r="D282">
        <v>88</v>
      </c>
      <c r="E282" t="s">
        <v>62</v>
      </c>
      <c r="F282">
        <v>355</v>
      </c>
      <c r="G282" t="s">
        <v>34</v>
      </c>
      <c r="H282" t="s">
        <v>12</v>
      </c>
      <c r="I282" t="s">
        <v>13</v>
      </c>
      <c r="J282" t="s">
        <v>14</v>
      </c>
      <c r="K282">
        <v>1</v>
      </c>
    </row>
    <row r="283" spans="1:11" x14ac:dyDescent="0.25">
      <c r="A283" t="s">
        <v>24</v>
      </c>
      <c r="B283" t="s">
        <v>50</v>
      </c>
      <c r="C283" t="s">
        <v>60</v>
      </c>
      <c r="D283">
        <v>88</v>
      </c>
      <c r="E283" t="s">
        <v>62</v>
      </c>
      <c r="F283">
        <v>355</v>
      </c>
      <c r="G283" t="s">
        <v>34</v>
      </c>
      <c r="H283" t="s">
        <v>12</v>
      </c>
      <c r="I283" t="s">
        <v>13</v>
      </c>
      <c r="J283" t="s">
        <v>15</v>
      </c>
      <c r="K283">
        <v>6</v>
      </c>
    </row>
    <row r="284" spans="1:11" x14ac:dyDescent="0.25">
      <c r="A284" t="s">
        <v>24</v>
      </c>
      <c r="B284" t="s">
        <v>50</v>
      </c>
      <c r="C284" t="s">
        <v>60</v>
      </c>
      <c r="D284">
        <v>88</v>
      </c>
      <c r="E284" t="s">
        <v>62</v>
      </c>
      <c r="F284">
        <v>355</v>
      </c>
      <c r="G284" t="s">
        <v>34</v>
      </c>
      <c r="H284" t="s">
        <v>12</v>
      </c>
      <c r="I284" t="s">
        <v>13</v>
      </c>
      <c r="J284" t="s">
        <v>15</v>
      </c>
      <c r="K284">
        <v>3</v>
      </c>
    </row>
    <row r="285" spans="1:11" x14ac:dyDescent="0.25">
      <c r="A285" t="s">
        <v>24</v>
      </c>
      <c r="B285" t="s">
        <v>50</v>
      </c>
      <c r="C285" t="s">
        <v>60</v>
      </c>
      <c r="D285">
        <v>88</v>
      </c>
      <c r="E285" t="s">
        <v>62</v>
      </c>
      <c r="F285">
        <v>356</v>
      </c>
      <c r="G285" t="s">
        <v>107</v>
      </c>
      <c r="H285" t="s">
        <v>12</v>
      </c>
      <c r="I285" t="s">
        <v>13</v>
      </c>
      <c r="J285" t="s">
        <v>14</v>
      </c>
      <c r="K285">
        <v>1</v>
      </c>
    </row>
    <row r="286" spans="1:11" x14ac:dyDescent="0.25">
      <c r="A286" t="s">
        <v>24</v>
      </c>
      <c r="B286" t="s">
        <v>50</v>
      </c>
      <c r="C286" t="s">
        <v>60</v>
      </c>
      <c r="D286">
        <v>88</v>
      </c>
      <c r="E286" t="s">
        <v>62</v>
      </c>
      <c r="F286">
        <v>356</v>
      </c>
      <c r="G286" t="s">
        <v>107</v>
      </c>
      <c r="H286" t="s">
        <v>12</v>
      </c>
      <c r="I286" t="s">
        <v>13</v>
      </c>
      <c r="J286" t="s">
        <v>15</v>
      </c>
      <c r="K286">
        <v>1</v>
      </c>
    </row>
    <row r="287" spans="1:11" x14ac:dyDescent="0.25">
      <c r="A287" t="s">
        <v>24</v>
      </c>
      <c r="B287" t="s">
        <v>50</v>
      </c>
      <c r="C287" t="s">
        <v>60</v>
      </c>
      <c r="D287">
        <v>89</v>
      </c>
      <c r="E287" t="s">
        <v>65</v>
      </c>
      <c r="F287">
        <v>213</v>
      </c>
      <c r="G287" t="s">
        <v>108</v>
      </c>
      <c r="H287" t="s">
        <v>12</v>
      </c>
      <c r="I287" t="s">
        <v>13</v>
      </c>
      <c r="J287" t="s">
        <v>14</v>
      </c>
      <c r="K287">
        <v>1</v>
      </c>
    </row>
    <row r="288" spans="1:11" x14ac:dyDescent="0.25">
      <c r="A288" t="s">
        <v>24</v>
      </c>
      <c r="B288" t="s">
        <v>50</v>
      </c>
      <c r="C288" t="s">
        <v>60</v>
      </c>
      <c r="D288">
        <v>89</v>
      </c>
      <c r="E288" t="s">
        <v>65</v>
      </c>
      <c r="F288">
        <v>213</v>
      </c>
      <c r="G288" t="s">
        <v>108</v>
      </c>
      <c r="H288" t="s">
        <v>12</v>
      </c>
      <c r="I288" t="s">
        <v>13</v>
      </c>
      <c r="J288" t="s">
        <v>15</v>
      </c>
      <c r="K288">
        <v>1</v>
      </c>
    </row>
    <row r="289" spans="1:11" x14ac:dyDescent="0.25">
      <c r="A289" t="s">
        <v>24</v>
      </c>
      <c r="B289" t="s">
        <v>50</v>
      </c>
      <c r="C289" t="s">
        <v>60</v>
      </c>
      <c r="D289">
        <v>89</v>
      </c>
      <c r="E289" t="s">
        <v>65</v>
      </c>
      <c r="F289">
        <v>213</v>
      </c>
      <c r="G289" t="s">
        <v>108</v>
      </c>
      <c r="H289" t="s">
        <v>12</v>
      </c>
      <c r="I289" t="s">
        <v>13</v>
      </c>
      <c r="J289" t="s">
        <v>15</v>
      </c>
      <c r="K289">
        <v>1</v>
      </c>
    </row>
    <row r="290" spans="1:11" x14ac:dyDescent="0.25">
      <c r="A290" t="s">
        <v>24</v>
      </c>
      <c r="B290" t="s">
        <v>50</v>
      </c>
      <c r="C290" t="s">
        <v>60</v>
      </c>
      <c r="D290">
        <v>89</v>
      </c>
      <c r="E290" t="s">
        <v>65</v>
      </c>
      <c r="F290">
        <v>357</v>
      </c>
      <c r="G290" t="s">
        <v>66</v>
      </c>
      <c r="H290" t="s">
        <v>12</v>
      </c>
      <c r="I290" t="s">
        <v>13</v>
      </c>
      <c r="J290" t="s">
        <v>14</v>
      </c>
      <c r="K290">
        <v>10</v>
      </c>
    </row>
    <row r="291" spans="1:11" x14ac:dyDescent="0.25">
      <c r="A291" t="s">
        <v>24</v>
      </c>
      <c r="B291" t="s">
        <v>50</v>
      </c>
      <c r="C291" t="s">
        <v>60</v>
      </c>
      <c r="D291">
        <v>89</v>
      </c>
      <c r="E291" t="s">
        <v>65</v>
      </c>
      <c r="F291">
        <v>357</v>
      </c>
      <c r="G291" t="s">
        <v>66</v>
      </c>
      <c r="H291" t="s">
        <v>12</v>
      </c>
      <c r="I291" t="s">
        <v>13</v>
      </c>
      <c r="J291" t="s">
        <v>15</v>
      </c>
      <c r="K291">
        <v>5</v>
      </c>
    </row>
    <row r="292" spans="1:11" x14ac:dyDescent="0.25">
      <c r="A292" t="s">
        <v>24</v>
      </c>
      <c r="B292" t="s">
        <v>50</v>
      </c>
      <c r="C292" t="s">
        <v>60</v>
      </c>
      <c r="D292">
        <v>500</v>
      </c>
      <c r="E292" t="s">
        <v>232</v>
      </c>
      <c r="F292">
        <v>1580</v>
      </c>
      <c r="G292" t="s">
        <v>233</v>
      </c>
      <c r="H292" t="s">
        <v>17</v>
      </c>
      <c r="I292" t="s">
        <v>96</v>
      </c>
      <c r="J292" t="s">
        <v>14</v>
      </c>
      <c r="K292">
        <v>1</v>
      </c>
    </row>
    <row r="293" spans="1:11" x14ac:dyDescent="0.25">
      <c r="A293" t="s">
        <v>24</v>
      </c>
      <c r="B293" t="s">
        <v>50</v>
      </c>
      <c r="C293" t="s">
        <v>60</v>
      </c>
      <c r="D293">
        <v>215</v>
      </c>
      <c r="E293" t="s">
        <v>302</v>
      </c>
      <c r="F293">
        <v>1515</v>
      </c>
      <c r="G293" t="s">
        <v>303</v>
      </c>
      <c r="H293" t="s">
        <v>12</v>
      </c>
      <c r="I293" t="s">
        <v>28</v>
      </c>
      <c r="J293" t="s">
        <v>14</v>
      </c>
      <c r="K293">
        <v>12</v>
      </c>
    </row>
    <row r="294" spans="1:11" x14ac:dyDescent="0.25">
      <c r="A294" t="s">
        <v>24</v>
      </c>
      <c r="B294" t="s">
        <v>50</v>
      </c>
      <c r="C294" t="s">
        <v>60</v>
      </c>
      <c r="D294">
        <v>215</v>
      </c>
      <c r="E294" t="s">
        <v>302</v>
      </c>
      <c r="F294">
        <v>1515</v>
      </c>
      <c r="G294" t="s">
        <v>303</v>
      </c>
      <c r="H294" t="s">
        <v>12</v>
      </c>
      <c r="I294" t="s">
        <v>28</v>
      </c>
      <c r="J294" t="s">
        <v>15</v>
      </c>
      <c r="K294">
        <v>9</v>
      </c>
    </row>
    <row r="295" spans="1:11" x14ac:dyDescent="0.25">
      <c r="A295" t="s">
        <v>67</v>
      </c>
      <c r="B295" t="s">
        <v>109</v>
      </c>
      <c r="C295" t="s">
        <v>109</v>
      </c>
      <c r="D295">
        <v>684</v>
      </c>
      <c r="E295" t="s">
        <v>157</v>
      </c>
      <c r="F295">
        <v>684</v>
      </c>
      <c r="G295" t="s">
        <v>158</v>
      </c>
      <c r="H295" t="s">
        <v>12</v>
      </c>
      <c r="I295" t="s">
        <v>31</v>
      </c>
      <c r="J295" t="s">
        <v>14</v>
      </c>
      <c r="K295">
        <v>1</v>
      </c>
    </row>
    <row r="296" spans="1:11" x14ac:dyDescent="0.25">
      <c r="A296" t="s">
        <v>67</v>
      </c>
      <c r="B296" t="s">
        <v>109</v>
      </c>
      <c r="C296" t="s">
        <v>109</v>
      </c>
      <c r="D296">
        <v>684</v>
      </c>
      <c r="E296" t="s">
        <v>157</v>
      </c>
      <c r="F296">
        <v>684</v>
      </c>
      <c r="G296" t="s">
        <v>158</v>
      </c>
      <c r="H296" t="s">
        <v>12</v>
      </c>
      <c r="I296" t="s">
        <v>31</v>
      </c>
      <c r="J296" t="s">
        <v>15</v>
      </c>
      <c r="K296">
        <v>1</v>
      </c>
    </row>
    <row r="297" spans="1:11" x14ac:dyDescent="0.25">
      <c r="A297" t="s">
        <v>67</v>
      </c>
      <c r="B297" t="s">
        <v>109</v>
      </c>
      <c r="C297" t="s">
        <v>140</v>
      </c>
      <c r="D297">
        <v>337</v>
      </c>
      <c r="E297" t="s">
        <v>140</v>
      </c>
      <c r="F297">
        <v>931</v>
      </c>
      <c r="G297" t="s">
        <v>140</v>
      </c>
      <c r="H297" t="s">
        <v>12</v>
      </c>
      <c r="I297" t="s">
        <v>13</v>
      </c>
      <c r="J297" t="s">
        <v>14</v>
      </c>
      <c r="K297">
        <v>27</v>
      </c>
    </row>
    <row r="298" spans="1:11" x14ac:dyDescent="0.25">
      <c r="A298" t="s">
        <v>67</v>
      </c>
      <c r="B298" t="s">
        <v>109</v>
      </c>
      <c r="C298" t="s">
        <v>140</v>
      </c>
      <c r="D298">
        <v>337</v>
      </c>
      <c r="E298" t="s">
        <v>140</v>
      </c>
      <c r="F298">
        <v>931</v>
      </c>
      <c r="G298" t="s">
        <v>140</v>
      </c>
      <c r="H298" t="s">
        <v>12</v>
      </c>
      <c r="I298" t="s">
        <v>13</v>
      </c>
      <c r="J298" t="s">
        <v>15</v>
      </c>
      <c r="K298">
        <v>25</v>
      </c>
    </row>
    <row r="299" spans="1:11" x14ac:dyDescent="0.25">
      <c r="A299" t="s">
        <v>67</v>
      </c>
      <c r="B299" t="s">
        <v>68</v>
      </c>
      <c r="C299" t="s">
        <v>141</v>
      </c>
      <c r="D299">
        <v>6</v>
      </c>
      <c r="E299" t="s">
        <v>141</v>
      </c>
      <c r="F299">
        <v>1083</v>
      </c>
      <c r="G299" t="s">
        <v>142</v>
      </c>
      <c r="H299" t="s">
        <v>12</v>
      </c>
      <c r="I299" t="s">
        <v>13</v>
      </c>
      <c r="J299" t="s">
        <v>14</v>
      </c>
      <c r="K299">
        <v>66</v>
      </c>
    </row>
    <row r="300" spans="1:11" x14ac:dyDescent="0.25">
      <c r="A300" t="s">
        <v>67</v>
      </c>
      <c r="B300" t="s">
        <v>68</v>
      </c>
      <c r="C300" t="s">
        <v>141</v>
      </c>
      <c r="D300">
        <v>6</v>
      </c>
      <c r="E300" t="s">
        <v>141</v>
      </c>
      <c r="F300">
        <v>1083</v>
      </c>
      <c r="G300" t="s">
        <v>142</v>
      </c>
      <c r="H300" t="s">
        <v>12</v>
      </c>
      <c r="I300" t="s">
        <v>13</v>
      </c>
      <c r="J300" t="s">
        <v>15</v>
      </c>
      <c r="K300">
        <v>71</v>
      </c>
    </row>
    <row r="301" spans="1:11" x14ac:dyDescent="0.25">
      <c r="A301" t="s">
        <v>67</v>
      </c>
      <c r="B301" t="s">
        <v>68</v>
      </c>
      <c r="C301" t="s">
        <v>141</v>
      </c>
      <c r="D301">
        <v>6</v>
      </c>
      <c r="E301" t="s">
        <v>141</v>
      </c>
      <c r="F301">
        <v>1084</v>
      </c>
      <c r="G301" t="s">
        <v>143</v>
      </c>
      <c r="H301" t="s">
        <v>12</v>
      </c>
      <c r="I301" t="s">
        <v>13</v>
      </c>
      <c r="J301" t="s">
        <v>14</v>
      </c>
      <c r="K301">
        <v>31</v>
      </c>
    </row>
    <row r="302" spans="1:11" x14ac:dyDescent="0.25">
      <c r="A302" t="s">
        <v>67</v>
      </c>
      <c r="B302" t="s">
        <v>68</v>
      </c>
      <c r="C302" t="s">
        <v>141</v>
      </c>
      <c r="D302">
        <v>6</v>
      </c>
      <c r="E302" t="s">
        <v>141</v>
      </c>
      <c r="F302">
        <v>1084</v>
      </c>
      <c r="G302" t="s">
        <v>143</v>
      </c>
      <c r="H302" t="s">
        <v>12</v>
      </c>
      <c r="I302" t="s">
        <v>13</v>
      </c>
      <c r="J302" t="s">
        <v>15</v>
      </c>
      <c r="K302">
        <v>32</v>
      </c>
    </row>
    <row r="303" spans="1:11" x14ac:dyDescent="0.25">
      <c r="A303" t="s">
        <v>67</v>
      </c>
      <c r="B303" t="s">
        <v>68</v>
      </c>
      <c r="C303" t="s">
        <v>144</v>
      </c>
      <c r="D303">
        <v>7</v>
      </c>
      <c r="E303" t="s">
        <v>144</v>
      </c>
      <c r="F303">
        <v>1087</v>
      </c>
      <c r="G303" t="s">
        <v>145</v>
      </c>
      <c r="H303" t="s">
        <v>12</v>
      </c>
      <c r="I303" t="s">
        <v>13</v>
      </c>
      <c r="J303" t="s">
        <v>14</v>
      </c>
      <c r="K303">
        <v>9</v>
      </c>
    </row>
    <row r="304" spans="1:11" x14ac:dyDescent="0.25">
      <c r="A304" t="s">
        <v>67</v>
      </c>
      <c r="B304" t="s">
        <v>68</v>
      </c>
      <c r="C304" t="s">
        <v>144</v>
      </c>
      <c r="D304">
        <v>7</v>
      </c>
      <c r="E304" t="s">
        <v>144</v>
      </c>
      <c r="F304">
        <v>1087</v>
      </c>
      <c r="G304" t="s">
        <v>145</v>
      </c>
      <c r="H304" t="s">
        <v>12</v>
      </c>
      <c r="I304" t="s">
        <v>13</v>
      </c>
      <c r="J304" t="s">
        <v>15</v>
      </c>
      <c r="K304">
        <v>10</v>
      </c>
    </row>
    <row r="305" spans="1:11" x14ac:dyDescent="0.25">
      <c r="A305" t="s">
        <v>67</v>
      </c>
      <c r="B305" t="s">
        <v>68</v>
      </c>
      <c r="C305" t="s">
        <v>144</v>
      </c>
      <c r="D305">
        <v>7</v>
      </c>
      <c r="E305" t="s">
        <v>144</v>
      </c>
      <c r="F305">
        <v>1088</v>
      </c>
      <c r="G305" t="s">
        <v>339</v>
      </c>
      <c r="H305" t="s">
        <v>12</v>
      </c>
      <c r="I305" t="s">
        <v>13</v>
      </c>
      <c r="J305" t="s">
        <v>14</v>
      </c>
      <c r="K305">
        <v>1</v>
      </c>
    </row>
    <row r="306" spans="1:11" x14ac:dyDescent="0.25">
      <c r="A306" t="s">
        <v>67</v>
      </c>
      <c r="B306" t="s">
        <v>68</v>
      </c>
      <c r="C306" t="s">
        <v>68</v>
      </c>
      <c r="D306">
        <v>46</v>
      </c>
      <c r="E306" t="s">
        <v>340</v>
      </c>
      <c r="F306">
        <v>199</v>
      </c>
      <c r="G306" t="s">
        <v>341</v>
      </c>
      <c r="H306" t="s">
        <v>12</v>
      </c>
      <c r="I306" t="s">
        <v>13</v>
      </c>
      <c r="J306" t="s">
        <v>14</v>
      </c>
      <c r="K306">
        <v>18</v>
      </c>
    </row>
    <row r="307" spans="1:11" x14ac:dyDescent="0.25">
      <c r="A307" t="s">
        <v>67</v>
      </c>
      <c r="B307" t="s">
        <v>68</v>
      </c>
      <c r="C307" t="s">
        <v>68</v>
      </c>
      <c r="D307">
        <v>46</v>
      </c>
      <c r="E307" t="s">
        <v>340</v>
      </c>
      <c r="F307">
        <v>199</v>
      </c>
      <c r="G307" t="s">
        <v>341</v>
      </c>
      <c r="H307" t="s">
        <v>12</v>
      </c>
      <c r="I307" t="s">
        <v>13</v>
      </c>
      <c r="J307" t="s">
        <v>15</v>
      </c>
      <c r="K307">
        <v>16</v>
      </c>
    </row>
    <row r="308" spans="1:11" x14ac:dyDescent="0.25">
      <c r="A308" t="s">
        <v>67</v>
      </c>
      <c r="B308" t="s">
        <v>68</v>
      </c>
      <c r="C308" t="s">
        <v>68</v>
      </c>
      <c r="D308">
        <v>825</v>
      </c>
      <c r="E308" t="s">
        <v>304</v>
      </c>
      <c r="F308">
        <v>1000</v>
      </c>
      <c r="G308" t="s">
        <v>69</v>
      </c>
      <c r="H308" t="s">
        <v>12</v>
      </c>
      <c r="I308" t="s">
        <v>13</v>
      </c>
      <c r="J308" t="s">
        <v>14</v>
      </c>
      <c r="K308">
        <v>19</v>
      </c>
    </row>
    <row r="309" spans="1:11" x14ac:dyDescent="0.25">
      <c r="A309" t="s">
        <v>67</v>
      </c>
      <c r="B309" t="s">
        <v>68</v>
      </c>
      <c r="C309" t="s">
        <v>68</v>
      </c>
      <c r="D309">
        <v>825</v>
      </c>
      <c r="E309" t="s">
        <v>304</v>
      </c>
      <c r="F309">
        <v>1000</v>
      </c>
      <c r="G309" t="s">
        <v>69</v>
      </c>
      <c r="H309" t="s">
        <v>12</v>
      </c>
      <c r="I309" t="s">
        <v>13</v>
      </c>
      <c r="J309" t="s">
        <v>15</v>
      </c>
      <c r="K309">
        <v>9</v>
      </c>
    </row>
    <row r="310" spans="1:11" x14ac:dyDescent="0.25">
      <c r="A310" t="s">
        <v>67</v>
      </c>
      <c r="B310" t="s">
        <v>68</v>
      </c>
      <c r="C310" t="s">
        <v>68</v>
      </c>
      <c r="D310">
        <v>118</v>
      </c>
      <c r="E310" t="s">
        <v>70</v>
      </c>
      <c r="F310">
        <v>304</v>
      </c>
      <c r="G310" t="s">
        <v>146</v>
      </c>
      <c r="H310" t="s">
        <v>12</v>
      </c>
      <c r="I310" t="s">
        <v>13</v>
      </c>
      <c r="J310" t="s">
        <v>15</v>
      </c>
      <c r="K310">
        <v>1</v>
      </c>
    </row>
    <row r="311" spans="1:11" x14ac:dyDescent="0.25">
      <c r="A311" t="s">
        <v>67</v>
      </c>
      <c r="B311" t="s">
        <v>68</v>
      </c>
      <c r="C311" t="s">
        <v>68</v>
      </c>
      <c r="D311">
        <v>118</v>
      </c>
      <c r="E311" t="s">
        <v>70</v>
      </c>
      <c r="F311">
        <v>305</v>
      </c>
      <c r="G311" t="s">
        <v>305</v>
      </c>
      <c r="H311" t="s">
        <v>12</v>
      </c>
      <c r="I311" t="s">
        <v>13</v>
      </c>
      <c r="J311" t="s">
        <v>15</v>
      </c>
      <c r="K311">
        <v>1</v>
      </c>
    </row>
    <row r="312" spans="1:11" x14ac:dyDescent="0.25">
      <c r="A312" t="s">
        <v>67</v>
      </c>
      <c r="B312" t="s">
        <v>71</v>
      </c>
      <c r="C312" t="s">
        <v>71</v>
      </c>
      <c r="D312">
        <v>275</v>
      </c>
      <c r="E312" t="s">
        <v>110</v>
      </c>
      <c r="F312">
        <v>766</v>
      </c>
      <c r="G312" t="s">
        <v>110</v>
      </c>
      <c r="H312" t="s">
        <v>12</v>
      </c>
      <c r="I312" t="s">
        <v>13</v>
      </c>
      <c r="J312" t="s">
        <v>14</v>
      </c>
      <c r="K312">
        <v>2</v>
      </c>
    </row>
    <row r="313" spans="1:11" x14ac:dyDescent="0.25">
      <c r="A313" t="s">
        <v>67</v>
      </c>
      <c r="B313" t="s">
        <v>71</v>
      </c>
      <c r="C313" t="s">
        <v>71</v>
      </c>
      <c r="D313">
        <v>275</v>
      </c>
      <c r="E313" t="s">
        <v>110</v>
      </c>
      <c r="F313">
        <v>766</v>
      </c>
      <c r="G313" t="s">
        <v>110</v>
      </c>
      <c r="H313" t="s">
        <v>12</v>
      </c>
      <c r="I313" t="s">
        <v>13</v>
      </c>
      <c r="J313" t="s">
        <v>15</v>
      </c>
      <c r="K313">
        <v>1</v>
      </c>
    </row>
    <row r="314" spans="1:11" x14ac:dyDescent="0.25">
      <c r="A314" t="s">
        <v>67</v>
      </c>
      <c r="B314" t="s">
        <v>71</v>
      </c>
      <c r="C314" t="s">
        <v>71</v>
      </c>
      <c r="D314">
        <v>273</v>
      </c>
      <c r="E314" t="s">
        <v>111</v>
      </c>
      <c r="F314">
        <v>1271</v>
      </c>
      <c r="G314" t="s">
        <v>111</v>
      </c>
      <c r="H314" t="s">
        <v>12</v>
      </c>
      <c r="I314" t="s">
        <v>13</v>
      </c>
      <c r="J314" t="s">
        <v>14</v>
      </c>
      <c r="K314">
        <v>15</v>
      </c>
    </row>
    <row r="315" spans="1:11" x14ac:dyDescent="0.25">
      <c r="A315" t="s">
        <v>67</v>
      </c>
      <c r="B315" t="s">
        <v>71</v>
      </c>
      <c r="C315" t="s">
        <v>71</v>
      </c>
      <c r="D315">
        <v>273</v>
      </c>
      <c r="E315" t="s">
        <v>111</v>
      </c>
      <c r="F315">
        <v>1271</v>
      </c>
      <c r="G315" t="s">
        <v>111</v>
      </c>
      <c r="H315" t="s">
        <v>12</v>
      </c>
      <c r="I315" t="s">
        <v>13</v>
      </c>
      <c r="J315" t="s">
        <v>15</v>
      </c>
      <c r="K315">
        <v>7</v>
      </c>
    </row>
    <row r="316" spans="1:11" x14ac:dyDescent="0.25">
      <c r="A316" t="s">
        <v>67</v>
      </c>
      <c r="B316" t="s">
        <v>71</v>
      </c>
      <c r="C316" t="s">
        <v>71</v>
      </c>
      <c r="D316">
        <v>837</v>
      </c>
      <c r="E316" t="s">
        <v>342</v>
      </c>
      <c r="F316">
        <v>1286</v>
      </c>
      <c r="G316" t="s">
        <v>343</v>
      </c>
      <c r="H316" t="s">
        <v>12</v>
      </c>
      <c r="I316" t="s">
        <v>28</v>
      </c>
      <c r="J316" t="s">
        <v>14</v>
      </c>
      <c r="K316">
        <v>40</v>
      </c>
    </row>
    <row r="317" spans="1:11" x14ac:dyDescent="0.25">
      <c r="A317" t="s">
        <v>67</v>
      </c>
      <c r="B317" t="s">
        <v>71</v>
      </c>
      <c r="C317" t="s">
        <v>71</v>
      </c>
      <c r="D317">
        <v>837</v>
      </c>
      <c r="E317" t="s">
        <v>342</v>
      </c>
      <c r="F317">
        <v>1286</v>
      </c>
      <c r="G317" t="s">
        <v>343</v>
      </c>
      <c r="H317" t="s">
        <v>12</v>
      </c>
      <c r="I317" t="s">
        <v>28</v>
      </c>
      <c r="J317" t="s">
        <v>15</v>
      </c>
      <c r="K317">
        <v>46</v>
      </c>
    </row>
    <row r="318" spans="1:11" x14ac:dyDescent="0.25">
      <c r="A318" t="s">
        <v>67</v>
      </c>
      <c r="B318" t="s">
        <v>71</v>
      </c>
      <c r="C318" t="s">
        <v>234</v>
      </c>
      <c r="D318">
        <v>10</v>
      </c>
      <c r="E318" t="s">
        <v>73</v>
      </c>
      <c r="F318">
        <v>545</v>
      </c>
      <c r="G318" t="s">
        <v>73</v>
      </c>
      <c r="H318" t="s">
        <v>17</v>
      </c>
      <c r="I318" t="s">
        <v>18</v>
      </c>
      <c r="J318" t="s">
        <v>14</v>
      </c>
      <c r="K318">
        <v>12</v>
      </c>
    </row>
    <row r="319" spans="1:11" x14ac:dyDescent="0.25">
      <c r="A319" t="s">
        <v>67</v>
      </c>
      <c r="B319" t="s">
        <v>71</v>
      </c>
      <c r="C319" t="s">
        <v>234</v>
      </c>
      <c r="D319">
        <v>10</v>
      </c>
      <c r="E319" t="s">
        <v>73</v>
      </c>
      <c r="F319">
        <v>545</v>
      </c>
      <c r="G319" t="s">
        <v>73</v>
      </c>
      <c r="H319" t="s">
        <v>17</v>
      </c>
      <c r="I319" t="s">
        <v>18</v>
      </c>
      <c r="J319" t="s">
        <v>15</v>
      </c>
      <c r="K319">
        <v>9</v>
      </c>
    </row>
    <row r="320" spans="1:11" x14ac:dyDescent="0.25">
      <c r="A320" t="s">
        <v>67</v>
      </c>
      <c r="B320" t="s">
        <v>71</v>
      </c>
      <c r="C320" t="s">
        <v>234</v>
      </c>
      <c r="D320">
        <v>10</v>
      </c>
      <c r="E320" t="s">
        <v>73</v>
      </c>
      <c r="F320">
        <v>720</v>
      </c>
      <c r="G320" t="s">
        <v>73</v>
      </c>
      <c r="H320" t="s">
        <v>12</v>
      </c>
      <c r="I320" t="s">
        <v>13</v>
      </c>
      <c r="J320" t="s">
        <v>14</v>
      </c>
      <c r="K320">
        <v>13</v>
      </c>
    </row>
    <row r="321" spans="1:11" x14ac:dyDescent="0.25">
      <c r="A321" t="s">
        <v>67</v>
      </c>
      <c r="B321" t="s">
        <v>71</v>
      </c>
      <c r="C321" t="s">
        <v>234</v>
      </c>
      <c r="D321">
        <v>10</v>
      </c>
      <c r="E321" t="s">
        <v>73</v>
      </c>
      <c r="F321">
        <v>720</v>
      </c>
      <c r="G321" t="s">
        <v>73</v>
      </c>
      <c r="H321" t="s">
        <v>12</v>
      </c>
      <c r="I321" t="s">
        <v>13</v>
      </c>
      <c r="J321" t="s">
        <v>15</v>
      </c>
      <c r="K321">
        <v>16</v>
      </c>
    </row>
    <row r="322" spans="1:11" x14ac:dyDescent="0.25">
      <c r="A322" t="s">
        <v>67</v>
      </c>
      <c r="B322" t="s">
        <v>74</v>
      </c>
      <c r="C322" t="s">
        <v>112</v>
      </c>
      <c r="D322">
        <v>15</v>
      </c>
      <c r="E322" t="s">
        <v>38</v>
      </c>
      <c r="F322">
        <v>80</v>
      </c>
      <c r="G322" t="s">
        <v>114</v>
      </c>
      <c r="H322" t="s">
        <v>12</v>
      </c>
      <c r="I322" t="s">
        <v>13</v>
      </c>
      <c r="J322" t="s">
        <v>14</v>
      </c>
      <c r="K322">
        <v>1</v>
      </c>
    </row>
    <row r="323" spans="1:11" x14ac:dyDescent="0.25">
      <c r="A323" t="s">
        <v>67</v>
      </c>
      <c r="B323" t="s">
        <v>74</v>
      </c>
      <c r="C323" t="s">
        <v>112</v>
      </c>
      <c r="D323">
        <v>15</v>
      </c>
      <c r="E323" t="s">
        <v>38</v>
      </c>
      <c r="F323">
        <v>99</v>
      </c>
      <c r="G323" t="s">
        <v>344</v>
      </c>
      <c r="H323" t="s">
        <v>12</v>
      </c>
      <c r="I323" t="s">
        <v>28</v>
      </c>
      <c r="J323" t="s">
        <v>14</v>
      </c>
      <c r="K323">
        <v>1</v>
      </c>
    </row>
    <row r="324" spans="1:11" x14ac:dyDescent="0.25">
      <c r="A324" t="s">
        <v>67</v>
      </c>
      <c r="B324" t="s">
        <v>74</v>
      </c>
      <c r="C324" t="s">
        <v>112</v>
      </c>
      <c r="D324">
        <v>15</v>
      </c>
      <c r="E324" t="s">
        <v>38</v>
      </c>
      <c r="F324">
        <v>99</v>
      </c>
      <c r="G324" t="s">
        <v>344</v>
      </c>
      <c r="H324" t="s">
        <v>12</v>
      </c>
      <c r="I324" t="s">
        <v>28</v>
      </c>
      <c r="J324" t="s">
        <v>15</v>
      </c>
      <c r="K324">
        <v>1</v>
      </c>
    </row>
    <row r="325" spans="1:11" x14ac:dyDescent="0.25">
      <c r="A325" t="s">
        <v>67</v>
      </c>
      <c r="B325" t="s">
        <v>74</v>
      </c>
      <c r="C325" t="s">
        <v>74</v>
      </c>
      <c r="D325">
        <v>111</v>
      </c>
      <c r="E325" t="s">
        <v>115</v>
      </c>
      <c r="F325">
        <v>154</v>
      </c>
      <c r="G325" t="s">
        <v>73</v>
      </c>
      <c r="H325" t="s">
        <v>12</v>
      </c>
      <c r="I325" t="s">
        <v>13</v>
      </c>
      <c r="J325" t="s">
        <v>14</v>
      </c>
      <c r="K325">
        <v>11</v>
      </c>
    </row>
    <row r="326" spans="1:11" x14ac:dyDescent="0.25">
      <c r="A326" t="s">
        <v>67</v>
      </c>
      <c r="B326" t="s">
        <v>74</v>
      </c>
      <c r="C326" t="s">
        <v>74</v>
      </c>
      <c r="D326">
        <v>111</v>
      </c>
      <c r="E326" t="s">
        <v>115</v>
      </c>
      <c r="F326">
        <v>154</v>
      </c>
      <c r="G326" t="s">
        <v>73</v>
      </c>
      <c r="H326" t="s">
        <v>12</v>
      </c>
      <c r="I326" t="s">
        <v>13</v>
      </c>
      <c r="J326" t="s">
        <v>15</v>
      </c>
      <c r="K326">
        <v>13</v>
      </c>
    </row>
    <row r="327" spans="1:11" x14ac:dyDescent="0.25">
      <c r="A327" t="s">
        <v>67</v>
      </c>
      <c r="B327" t="s">
        <v>74</v>
      </c>
      <c r="C327" t="s">
        <v>74</v>
      </c>
      <c r="D327">
        <v>111</v>
      </c>
      <c r="E327" t="s">
        <v>115</v>
      </c>
      <c r="F327">
        <v>154</v>
      </c>
      <c r="G327" t="s">
        <v>73</v>
      </c>
      <c r="H327" t="s">
        <v>12</v>
      </c>
      <c r="I327" t="s">
        <v>13</v>
      </c>
      <c r="J327" t="s">
        <v>15</v>
      </c>
      <c r="K327">
        <v>1</v>
      </c>
    </row>
    <row r="328" spans="1:11" x14ac:dyDescent="0.25">
      <c r="A328" t="s">
        <v>67</v>
      </c>
      <c r="B328" t="s">
        <v>74</v>
      </c>
      <c r="C328" t="s">
        <v>74</v>
      </c>
      <c r="D328">
        <v>111</v>
      </c>
      <c r="E328" t="s">
        <v>115</v>
      </c>
      <c r="F328">
        <v>529</v>
      </c>
      <c r="G328" t="s">
        <v>116</v>
      </c>
      <c r="H328" t="s">
        <v>12</v>
      </c>
      <c r="I328" t="s">
        <v>13</v>
      </c>
      <c r="J328" t="s">
        <v>15</v>
      </c>
      <c r="K328">
        <v>4</v>
      </c>
    </row>
    <row r="329" spans="1:11" x14ac:dyDescent="0.25">
      <c r="A329" t="s">
        <v>67</v>
      </c>
      <c r="B329" t="s">
        <v>74</v>
      </c>
      <c r="C329" t="s">
        <v>74</v>
      </c>
      <c r="D329">
        <v>111</v>
      </c>
      <c r="E329" t="s">
        <v>115</v>
      </c>
      <c r="F329">
        <v>529</v>
      </c>
      <c r="G329" t="s">
        <v>116</v>
      </c>
      <c r="H329" t="s">
        <v>12</v>
      </c>
      <c r="I329" t="s">
        <v>13</v>
      </c>
      <c r="J329" t="s">
        <v>15</v>
      </c>
      <c r="K329">
        <v>1</v>
      </c>
    </row>
    <row r="330" spans="1:11" x14ac:dyDescent="0.25">
      <c r="A330" t="s">
        <v>67</v>
      </c>
      <c r="B330" t="s">
        <v>74</v>
      </c>
      <c r="C330" t="s">
        <v>74</v>
      </c>
      <c r="D330">
        <v>111</v>
      </c>
      <c r="E330" t="s">
        <v>115</v>
      </c>
      <c r="F330">
        <v>541</v>
      </c>
      <c r="G330" t="s">
        <v>117</v>
      </c>
      <c r="H330" t="s">
        <v>12</v>
      </c>
      <c r="I330" t="s">
        <v>13</v>
      </c>
      <c r="J330" t="s">
        <v>14</v>
      </c>
      <c r="K330">
        <v>27</v>
      </c>
    </row>
    <row r="331" spans="1:11" x14ac:dyDescent="0.25">
      <c r="A331" t="s">
        <v>67</v>
      </c>
      <c r="B331" t="s">
        <v>74</v>
      </c>
      <c r="C331" t="s">
        <v>74</v>
      </c>
      <c r="D331">
        <v>111</v>
      </c>
      <c r="E331" t="s">
        <v>115</v>
      </c>
      <c r="F331">
        <v>541</v>
      </c>
      <c r="G331" t="s">
        <v>117</v>
      </c>
      <c r="H331" t="s">
        <v>12</v>
      </c>
      <c r="I331" t="s">
        <v>13</v>
      </c>
      <c r="J331" t="s">
        <v>15</v>
      </c>
      <c r="K331">
        <v>16</v>
      </c>
    </row>
    <row r="332" spans="1:11" x14ac:dyDescent="0.25">
      <c r="A332" t="s">
        <v>67</v>
      </c>
      <c r="B332" t="s">
        <v>74</v>
      </c>
      <c r="C332" t="s">
        <v>74</v>
      </c>
      <c r="D332">
        <v>111</v>
      </c>
      <c r="E332" t="s">
        <v>115</v>
      </c>
      <c r="F332">
        <v>551</v>
      </c>
      <c r="G332" t="s">
        <v>282</v>
      </c>
      <c r="H332" t="s">
        <v>17</v>
      </c>
      <c r="I332" t="s">
        <v>18</v>
      </c>
      <c r="J332" t="s">
        <v>14</v>
      </c>
      <c r="K332">
        <v>3</v>
      </c>
    </row>
    <row r="333" spans="1:11" x14ac:dyDescent="0.25">
      <c r="A333" t="s">
        <v>67</v>
      </c>
      <c r="B333" t="s">
        <v>74</v>
      </c>
      <c r="C333" t="s">
        <v>74</v>
      </c>
      <c r="D333">
        <v>111</v>
      </c>
      <c r="E333" t="s">
        <v>115</v>
      </c>
      <c r="F333">
        <v>551</v>
      </c>
      <c r="G333" t="s">
        <v>282</v>
      </c>
      <c r="H333" t="s">
        <v>17</v>
      </c>
      <c r="I333" t="s">
        <v>18</v>
      </c>
      <c r="J333" t="s">
        <v>14</v>
      </c>
      <c r="K333">
        <v>1</v>
      </c>
    </row>
    <row r="334" spans="1:11" x14ac:dyDescent="0.25">
      <c r="A334" t="s">
        <v>67</v>
      </c>
      <c r="B334" t="s">
        <v>74</v>
      </c>
      <c r="C334" t="s">
        <v>74</v>
      </c>
      <c r="D334">
        <v>111</v>
      </c>
      <c r="E334" t="s">
        <v>115</v>
      </c>
      <c r="F334">
        <v>551</v>
      </c>
      <c r="G334" t="s">
        <v>282</v>
      </c>
      <c r="H334" t="s">
        <v>17</v>
      </c>
      <c r="I334" t="s">
        <v>18</v>
      </c>
      <c r="J334" t="s">
        <v>15</v>
      </c>
      <c r="K334">
        <v>1</v>
      </c>
    </row>
    <row r="335" spans="1:11" x14ac:dyDescent="0.25">
      <c r="A335" t="s">
        <v>67</v>
      </c>
      <c r="B335" t="s">
        <v>74</v>
      </c>
      <c r="C335" t="s">
        <v>74</v>
      </c>
      <c r="D335">
        <v>77</v>
      </c>
      <c r="E335" t="s">
        <v>167</v>
      </c>
      <c r="F335">
        <v>561</v>
      </c>
      <c r="G335" t="s">
        <v>168</v>
      </c>
      <c r="H335" t="s">
        <v>17</v>
      </c>
      <c r="I335" t="s">
        <v>18</v>
      </c>
      <c r="J335" t="s">
        <v>15</v>
      </c>
      <c r="K335">
        <v>1</v>
      </c>
    </row>
    <row r="336" spans="1:11" x14ac:dyDescent="0.25">
      <c r="A336" t="s">
        <v>67</v>
      </c>
      <c r="B336" t="s">
        <v>74</v>
      </c>
      <c r="C336" t="s">
        <v>74</v>
      </c>
      <c r="D336">
        <v>112</v>
      </c>
      <c r="E336" t="s">
        <v>118</v>
      </c>
      <c r="F336">
        <v>78</v>
      </c>
      <c r="G336" t="s">
        <v>72</v>
      </c>
      <c r="H336" t="s">
        <v>12</v>
      </c>
      <c r="I336" t="s">
        <v>13</v>
      </c>
      <c r="J336" t="s">
        <v>14</v>
      </c>
      <c r="K336">
        <v>1</v>
      </c>
    </row>
    <row r="337" spans="1:11" x14ac:dyDescent="0.25">
      <c r="A337" t="s">
        <v>67</v>
      </c>
      <c r="B337" t="s">
        <v>74</v>
      </c>
      <c r="C337" t="s">
        <v>74</v>
      </c>
      <c r="D337">
        <v>112</v>
      </c>
      <c r="E337" t="s">
        <v>118</v>
      </c>
      <c r="F337">
        <v>78</v>
      </c>
      <c r="G337" t="s">
        <v>72</v>
      </c>
      <c r="H337" t="s">
        <v>12</v>
      </c>
      <c r="I337" t="s">
        <v>13</v>
      </c>
      <c r="J337" t="s">
        <v>15</v>
      </c>
      <c r="K337">
        <v>3</v>
      </c>
    </row>
    <row r="338" spans="1:11" x14ac:dyDescent="0.25">
      <c r="A338" t="s">
        <v>67</v>
      </c>
      <c r="B338" t="s">
        <v>74</v>
      </c>
      <c r="C338" t="s">
        <v>74</v>
      </c>
      <c r="D338">
        <v>112</v>
      </c>
      <c r="E338" t="s">
        <v>118</v>
      </c>
      <c r="F338">
        <v>394</v>
      </c>
      <c r="G338" t="s">
        <v>114</v>
      </c>
      <c r="H338" t="s">
        <v>12</v>
      </c>
      <c r="I338" t="s">
        <v>13</v>
      </c>
      <c r="J338" t="s">
        <v>14</v>
      </c>
      <c r="K338">
        <v>2</v>
      </c>
    </row>
    <row r="339" spans="1:11" x14ac:dyDescent="0.25">
      <c r="A339" t="s">
        <v>67</v>
      </c>
      <c r="B339" t="s">
        <v>74</v>
      </c>
      <c r="C339" t="s">
        <v>74</v>
      </c>
      <c r="D339">
        <v>74</v>
      </c>
      <c r="E339" t="s">
        <v>283</v>
      </c>
      <c r="F339">
        <v>91</v>
      </c>
      <c r="G339" t="s">
        <v>284</v>
      </c>
      <c r="H339" t="s">
        <v>12</v>
      </c>
      <c r="I339" t="s">
        <v>28</v>
      </c>
      <c r="J339" t="s">
        <v>14</v>
      </c>
      <c r="K339">
        <v>42</v>
      </c>
    </row>
    <row r="340" spans="1:11" x14ac:dyDescent="0.25">
      <c r="A340" t="s">
        <v>67</v>
      </c>
      <c r="B340" t="s">
        <v>74</v>
      </c>
      <c r="C340" t="s">
        <v>74</v>
      </c>
      <c r="D340">
        <v>74</v>
      </c>
      <c r="E340" t="s">
        <v>283</v>
      </c>
      <c r="F340">
        <v>91</v>
      </c>
      <c r="G340" t="s">
        <v>284</v>
      </c>
      <c r="H340" t="s">
        <v>12</v>
      </c>
      <c r="I340" t="s">
        <v>28</v>
      </c>
      <c r="J340" t="s">
        <v>14</v>
      </c>
      <c r="K340">
        <v>2</v>
      </c>
    </row>
    <row r="341" spans="1:11" x14ac:dyDescent="0.25">
      <c r="A341" t="s">
        <v>67</v>
      </c>
      <c r="B341" t="s">
        <v>74</v>
      </c>
      <c r="C341" t="s">
        <v>74</v>
      </c>
      <c r="D341">
        <v>74</v>
      </c>
      <c r="E341" t="s">
        <v>283</v>
      </c>
      <c r="F341">
        <v>91</v>
      </c>
      <c r="G341" t="s">
        <v>284</v>
      </c>
      <c r="H341" t="s">
        <v>12</v>
      </c>
      <c r="I341" t="s">
        <v>28</v>
      </c>
      <c r="J341" t="s">
        <v>15</v>
      </c>
      <c r="K341">
        <v>88</v>
      </c>
    </row>
    <row r="342" spans="1:11" x14ac:dyDescent="0.25">
      <c r="A342" t="s">
        <v>67</v>
      </c>
      <c r="B342" t="s">
        <v>74</v>
      </c>
      <c r="C342" t="s">
        <v>74</v>
      </c>
      <c r="D342">
        <v>74</v>
      </c>
      <c r="E342" t="s">
        <v>283</v>
      </c>
      <c r="F342">
        <v>91</v>
      </c>
      <c r="G342" t="s">
        <v>284</v>
      </c>
      <c r="H342" t="s">
        <v>12</v>
      </c>
      <c r="I342" t="s">
        <v>28</v>
      </c>
      <c r="J342" t="s">
        <v>15</v>
      </c>
      <c r="K342">
        <v>4</v>
      </c>
    </row>
    <row r="343" spans="1:11" x14ac:dyDescent="0.25">
      <c r="A343" t="s">
        <v>67</v>
      </c>
      <c r="B343" t="s">
        <v>74</v>
      </c>
      <c r="C343" t="s">
        <v>74</v>
      </c>
      <c r="D343">
        <v>74</v>
      </c>
      <c r="E343" t="s">
        <v>283</v>
      </c>
      <c r="F343">
        <v>92</v>
      </c>
      <c r="G343" t="s">
        <v>285</v>
      </c>
      <c r="H343" t="s">
        <v>12</v>
      </c>
      <c r="I343" t="s">
        <v>28</v>
      </c>
      <c r="J343" t="s">
        <v>14</v>
      </c>
      <c r="K343">
        <v>22</v>
      </c>
    </row>
    <row r="344" spans="1:11" x14ac:dyDescent="0.25">
      <c r="A344" t="s">
        <v>67</v>
      </c>
      <c r="B344" t="s">
        <v>74</v>
      </c>
      <c r="C344" t="s">
        <v>74</v>
      </c>
      <c r="D344">
        <v>74</v>
      </c>
      <c r="E344" t="s">
        <v>283</v>
      </c>
      <c r="F344">
        <v>92</v>
      </c>
      <c r="G344" t="s">
        <v>285</v>
      </c>
      <c r="H344" t="s">
        <v>12</v>
      </c>
      <c r="I344" t="s">
        <v>28</v>
      </c>
      <c r="J344" t="s">
        <v>14</v>
      </c>
      <c r="K344">
        <v>9</v>
      </c>
    </row>
    <row r="345" spans="1:11" x14ac:dyDescent="0.25">
      <c r="A345" t="s">
        <v>67</v>
      </c>
      <c r="B345" t="s">
        <v>74</v>
      </c>
      <c r="C345" t="s">
        <v>74</v>
      </c>
      <c r="D345">
        <v>74</v>
      </c>
      <c r="E345" t="s">
        <v>283</v>
      </c>
      <c r="F345">
        <v>92</v>
      </c>
      <c r="G345" t="s">
        <v>285</v>
      </c>
      <c r="H345" t="s">
        <v>12</v>
      </c>
      <c r="I345" t="s">
        <v>28</v>
      </c>
      <c r="J345" t="s">
        <v>15</v>
      </c>
      <c r="K345">
        <v>31</v>
      </c>
    </row>
    <row r="346" spans="1:11" x14ac:dyDescent="0.25">
      <c r="A346" t="s">
        <v>67</v>
      </c>
      <c r="B346" t="s">
        <v>74</v>
      </c>
      <c r="C346" t="s">
        <v>74</v>
      </c>
      <c r="D346">
        <v>74</v>
      </c>
      <c r="E346" t="s">
        <v>283</v>
      </c>
      <c r="F346">
        <v>92</v>
      </c>
      <c r="G346" t="s">
        <v>285</v>
      </c>
      <c r="H346" t="s">
        <v>12</v>
      </c>
      <c r="I346" t="s">
        <v>28</v>
      </c>
      <c r="J346" t="s">
        <v>15</v>
      </c>
      <c r="K346">
        <v>13</v>
      </c>
    </row>
    <row r="347" spans="1:11" x14ac:dyDescent="0.25">
      <c r="A347" t="s">
        <v>67</v>
      </c>
      <c r="B347" t="s">
        <v>74</v>
      </c>
      <c r="C347" t="s">
        <v>74</v>
      </c>
      <c r="D347">
        <v>73</v>
      </c>
      <c r="E347" t="s">
        <v>119</v>
      </c>
      <c r="F347">
        <v>28</v>
      </c>
      <c r="G347" t="s">
        <v>119</v>
      </c>
      <c r="H347" t="s">
        <v>17</v>
      </c>
      <c r="I347" t="s">
        <v>18</v>
      </c>
      <c r="J347" t="s">
        <v>15</v>
      </c>
      <c r="K347">
        <v>1</v>
      </c>
    </row>
    <row r="348" spans="1:11" x14ac:dyDescent="0.25">
      <c r="A348" t="s">
        <v>67</v>
      </c>
      <c r="B348" t="s">
        <v>74</v>
      </c>
      <c r="C348" t="s">
        <v>74</v>
      </c>
      <c r="D348">
        <v>73</v>
      </c>
      <c r="E348" t="s">
        <v>119</v>
      </c>
      <c r="F348">
        <v>58</v>
      </c>
      <c r="G348" t="s">
        <v>147</v>
      </c>
      <c r="H348" t="s">
        <v>12</v>
      </c>
      <c r="I348" t="s">
        <v>13</v>
      </c>
      <c r="J348" t="s">
        <v>14</v>
      </c>
      <c r="K348">
        <v>17</v>
      </c>
    </row>
    <row r="349" spans="1:11" x14ac:dyDescent="0.25">
      <c r="A349" t="s">
        <v>67</v>
      </c>
      <c r="B349" t="s">
        <v>74</v>
      </c>
      <c r="C349" t="s">
        <v>74</v>
      </c>
      <c r="D349">
        <v>73</v>
      </c>
      <c r="E349" t="s">
        <v>119</v>
      </c>
      <c r="F349">
        <v>58</v>
      </c>
      <c r="G349" t="s">
        <v>147</v>
      </c>
      <c r="H349" t="s">
        <v>12</v>
      </c>
      <c r="I349" t="s">
        <v>13</v>
      </c>
      <c r="J349" t="s">
        <v>15</v>
      </c>
      <c r="K349">
        <v>23</v>
      </c>
    </row>
    <row r="350" spans="1:11" x14ac:dyDescent="0.25">
      <c r="A350" t="s">
        <v>67</v>
      </c>
      <c r="B350" t="s">
        <v>74</v>
      </c>
      <c r="C350" t="s">
        <v>74</v>
      </c>
      <c r="D350">
        <v>73</v>
      </c>
      <c r="E350" t="s">
        <v>119</v>
      </c>
      <c r="F350">
        <v>155</v>
      </c>
      <c r="G350" t="s">
        <v>148</v>
      </c>
      <c r="H350" t="s">
        <v>12</v>
      </c>
      <c r="I350" t="s">
        <v>13</v>
      </c>
      <c r="J350" t="s">
        <v>14</v>
      </c>
      <c r="K350">
        <v>24</v>
      </c>
    </row>
    <row r="351" spans="1:11" x14ac:dyDescent="0.25">
      <c r="A351" t="s">
        <v>67</v>
      </c>
      <c r="B351" t="s">
        <v>74</v>
      </c>
      <c r="C351" t="s">
        <v>74</v>
      </c>
      <c r="D351">
        <v>73</v>
      </c>
      <c r="E351" t="s">
        <v>119</v>
      </c>
      <c r="F351">
        <v>155</v>
      </c>
      <c r="G351" t="s">
        <v>148</v>
      </c>
      <c r="H351" t="s">
        <v>12</v>
      </c>
      <c r="I351" t="s">
        <v>13</v>
      </c>
      <c r="J351" t="s">
        <v>15</v>
      </c>
      <c r="K351">
        <v>39</v>
      </c>
    </row>
    <row r="352" spans="1:11" x14ac:dyDescent="0.25">
      <c r="A352" t="s">
        <v>67</v>
      </c>
      <c r="B352" t="s">
        <v>74</v>
      </c>
      <c r="C352" t="s">
        <v>74</v>
      </c>
      <c r="D352">
        <v>76</v>
      </c>
      <c r="E352" t="s">
        <v>75</v>
      </c>
      <c r="F352">
        <v>193</v>
      </c>
      <c r="G352" t="s">
        <v>345</v>
      </c>
      <c r="H352" t="s">
        <v>12</v>
      </c>
      <c r="I352" t="s">
        <v>13</v>
      </c>
      <c r="J352" t="s">
        <v>14</v>
      </c>
      <c r="K352">
        <v>31</v>
      </c>
    </row>
    <row r="353" spans="1:11" x14ac:dyDescent="0.25">
      <c r="A353" t="s">
        <v>67</v>
      </c>
      <c r="B353" t="s">
        <v>74</v>
      </c>
      <c r="C353" t="s">
        <v>74</v>
      </c>
      <c r="D353">
        <v>76</v>
      </c>
      <c r="E353" t="s">
        <v>75</v>
      </c>
      <c r="F353">
        <v>193</v>
      </c>
      <c r="G353" t="s">
        <v>345</v>
      </c>
      <c r="H353" t="s">
        <v>12</v>
      </c>
      <c r="I353" t="s">
        <v>13</v>
      </c>
      <c r="J353" t="s">
        <v>15</v>
      </c>
      <c r="K353">
        <v>31</v>
      </c>
    </row>
    <row r="354" spans="1:11" x14ac:dyDescent="0.25">
      <c r="A354" t="s">
        <v>67</v>
      </c>
      <c r="B354" t="s">
        <v>74</v>
      </c>
      <c r="C354" t="s">
        <v>74</v>
      </c>
      <c r="D354">
        <v>76</v>
      </c>
      <c r="E354" t="s">
        <v>75</v>
      </c>
      <c r="F354">
        <v>194</v>
      </c>
      <c r="G354" t="s">
        <v>76</v>
      </c>
      <c r="H354" t="s">
        <v>12</v>
      </c>
      <c r="I354" t="s">
        <v>13</v>
      </c>
      <c r="J354" t="s">
        <v>14</v>
      </c>
      <c r="K354">
        <v>38</v>
      </c>
    </row>
    <row r="355" spans="1:11" x14ac:dyDescent="0.25">
      <c r="A355" t="s">
        <v>67</v>
      </c>
      <c r="B355" t="s">
        <v>74</v>
      </c>
      <c r="C355" t="s">
        <v>74</v>
      </c>
      <c r="D355">
        <v>76</v>
      </c>
      <c r="E355" t="s">
        <v>75</v>
      </c>
      <c r="F355">
        <v>194</v>
      </c>
      <c r="G355" t="s">
        <v>76</v>
      </c>
      <c r="H355" t="s">
        <v>12</v>
      </c>
      <c r="I355" t="s">
        <v>13</v>
      </c>
      <c r="J355" t="s">
        <v>14</v>
      </c>
      <c r="K355">
        <v>3</v>
      </c>
    </row>
    <row r="356" spans="1:11" x14ac:dyDescent="0.25">
      <c r="A356" t="s">
        <v>67</v>
      </c>
      <c r="B356" t="s">
        <v>74</v>
      </c>
      <c r="C356" t="s">
        <v>74</v>
      </c>
      <c r="D356">
        <v>76</v>
      </c>
      <c r="E356" t="s">
        <v>75</v>
      </c>
      <c r="F356">
        <v>194</v>
      </c>
      <c r="G356" t="s">
        <v>76</v>
      </c>
      <c r="H356" t="s">
        <v>12</v>
      </c>
      <c r="I356" t="s">
        <v>13</v>
      </c>
      <c r="J356" t="s">
        <v>15</v>
      </c>
      <c r="K356">
        <v>39</v>
      </c>
    </row>
    <row r="357" spans="1:11" x14ac:dyDescent="0.25">
      <c r="A357" t="s">
        <v>67</v>
      </c>
      <c r="B357" t="s">
        <v>74</v>
      </c>
      <c r="C357" t="s">
        <v>74</v>
      </c>
      <c r="D357">
        <v>845</v>
      </c>
      <c r="E357" t="s">
        <v>235</v>
      </c>
      <c r="F357">
        <v>759</v>
      </c>
      <c r="G357" t="s">
        <v>236</v>
      </c>
      <c r="H357" t="s">
        <v>12</v>
      </c>
      <c r="I357" t="s">
        <v>13</v>
      </c>
      <c r="J357" t="s">
        <v>14</v>
      </c>
      <c r="K357">
        <v>1</v>
      </c>
    </row>
    <row r="358" spans="1:11" x14ac:dyDescent="0.25">
      <c r="A358" t="s">
        <v>67</v>
      </c>
      <c r="B358" t="s">
        <v>74</v>
      </c>
      <c r="C358" t="s">
        <v>74</v>
      </c>
      <c r="D358">
        <v>845</v>
      </c>
      <c r="E358" t="s">
        <v>235</v>
      </c>
      <c r="F358">
        <v>760</v>
      </c>
      <c r="G358" t="s">
        <v>237</v>
      </c>
      <c r="H358" t="s">
        <v>12</v>
      </c>
      <c r="I358" t="s">
        <v>13</v>
      </c>
      <c r="J358" t="s">
        <v>15</v>
      </c>
      <c r="K358">
        <v>2</v>
      </c>
    </row>
    <row r="359" spans="1:11" x14ac:dyDescent="0.25">
      <c r="A359" t="s">
        <v>67</v>
      </c>
      <c r="B359" t="s">
        <v>74</v>
      </c>
      <c r="C359" t="s">
        <v>74</v>
      </c>
      <c r="D359">
        <v>22</v>
      </c>
      <c r="E359" t="s">
        <v>238</v>
      </c>
      <c r="F359">
        <v>88</v>
      </c>
      <c r="G359" t="s">
        <v>306</v>
      </c>
      <c r="H359" t="s">
        <v>12</v>
      </c>
      <c r="I359" t="s">
        <v>28</v>
      </c>
      <c r="J359" t="s">
        <v>14</v>
      </c>
      <c r="K359">
        <v>7</v>
      </c>
    </row>
    <row r="360" spans="1:11" x14ac:dyDescent="0.25">
      <c r="A360" t="s">
        <v>67</v>
      </c>
      <c r="B360" t="s">
        <v>74</v>
      </c>
      <c r="C360" t="s">
        <v>74</v>
      </c>
      <c r="D360">
        <v>22</v>
      </c>
      <c r="E360" t="s">
        <v>238</v>
      </c>
      <c r="F360">
        <v>88</v>
      </c>
      <c r="G360" t="s">
        <v>306</v>
      </c>
      <c r="H360" t="s">
        <v>12</v>
      </c>
      <c r="I360" t="s">
        <v>28</v>
      </c>
      <c r="J360" t="s">
        <v>15</v>
      </c>
      <c r="K360">
        <v>8</v>
      </c>
    </row>
    <row r="361" spans="1:11" x14ac:dyDescent="0.25">
      <c r="A361" t="s">
        <v>67</v>
      </c>
      <c r="B361" t="s">
        <v>74</v>
      </c>
      <c r="C361" t="s">
        <v>74</v>
      </c>
      <c r="D361">
        <v>22</v>
      </c>
      <c r="E361" t="s">
        <v>238</v>
      </c>
      <c r="F361">
        <v>89</v>
      </c>
      <c r="G361" t="s">
        <v>239</v>
      </c>
      <c r="H361" t="s">
        <v>12</v>
      </c>
      <c r="I361" t="s">
        <v>28</v>
      </c>
      <c r="J361" t="s">
        <v>14</v>
      </c>
      <c r="K361">
        <v>48</v>
      </c>
    </row>
    <row r="362" spans="1:11" x14ac:dyDescent="0.25">
      <c r="A362" t="s">
        <v>67</v>
      </c>
      <c r="B362" t="s">
        <v>74</v>
      </c>
      <c r="C362" t="s">
        <v>74</v>
      </c>
      <c r="D362">
        <v>22</v>
      </c>
      <c r="E362" t="s">
        <v>238</v>
      </c>
      <c r="F362">
        <v>89</v>
      </c>
      <c r="G362" t="s">
        <v>239</v>
      </c>
      <c r="H362" t="s">
        <v>12</v>
      </c>
      <c r="I362" t="s">
        <v>28</v>
      </c>
      <c r="J362" t="s">
        <v>14</v>
      </c>
      <c r="K362">
        <v>13</v>
      </c>
    </row>
    <row r="363" spans="1:11" x14ac:dyDescent="0.25">
      <c r="A363" t="s">
        <v>67</v>
      </c>
      <c r="B363" t="s">
        <v>74</v>
      </c>
      <c r="C363" t="s">
        <v>74</v>
      </c>
      <c r="D363">
        <v>22</v>
      </c>
      <c r="E363" t="s">
        <v>238</v>
      </c>
      <c r="F363">
        <v>89</v>
      </c>
      <c r="G363" t="s">
        <v>239</v>
      </c>
      <c r="H363" t="s">
        <v>12</v>
      </c>
      <c r="I363" t="s">
        <v>28</v>
      </c>
      <c r="J363" t="s">
        <v>15</v>
      </c>
      <c r="K363">
        <v>53</v>
      </c>
    </row>
    <row r="364" spans="1:11" x14ac:dyDescent="0.25">
      <c r="A364" t="s">
        <v>67</v>
      </c>
      <c r="B364" t="s">
        <v>74</v>
      </c>
      <c r="C364" t="s">
        <v>74</v>
      </c>
      <c r="D364">
        <v>22</v>
      </c>
      <c r="E364" t="s">
        <v>238</v>
      </c>
      <c r="F364">
        <v>89</v>
      </c>
      <c r="G364" t="s">
        <v>239</v>
      </c>
      <c r="H364" t="s">
        <v>12</v>
      </c>
      <c r="I364" t="s">
        <v>28</v>
      </c>
      <c r="J364" t="s">
        <v>15</v>
      </c>
      <c r="K364">
        <v>25</v>
      </c>
    </row>
    <row r="365" spans="1:11" x14ac:dyDescent="0.25">
      <c r="A365" t="s">
        <v>67</v>
      </c>
      <c r="B365" t="s">
        <v>74</v>
      </c>
      <c r="C365" t="s">
        <v>74</v>
      </c>
      <c r="D365">
        <v>22</v>
      </c>
      <c r="E365" t="s">
        <v>238</v>
      </c>
      <c r="F365">
        <v>97</v>
      </c>
      <c r="G365" t="s">
        <v>313</v>
      </c>
      <c r="H365" t="s">
        <v>12</v>
      </c>
      <c r="I365" t="s">
        <v>28</v>
      </c>
      <c r="J365" t="s">
        <v>14</v>
      </c>
      <c r="K365">
        <v>41</v>
      </c>
    </row>
    <row r="366" spans="1:11" x14ac:dyDescent="0.25">
      <c r="A366" t="s">
        <v>67</v>
      </c>
      <c r="B366" t="s">
        <v>74</v>
      </c>
      <c r="C366" t="s">
        <v>74</v>
      </c>
      <c r="D366">
        <v>22</v>
      </c>
      <c r="E366" t="s">
        <v>238</v>
      </c>
      <c r="F366">
        <v>97</v>
      </c>
      <c r="G366" t="s">
        <v>313</v>
      </c>
      <c r="H366" t="s">
        <v>12</v>
      </c>
      <c r="I366" t="s">
        <v>28</v>
      </c>
      <c r="J366" t="s">
        <v>15</v>
      </c>
      <c r="K366">
        <v>38</v>
      </c>
    </row>
    <row r="367" spans="1:11" x14ac:dyDescent="0.25">
      <c r="A367" t="s">
        <v>67</v>
      </c>
      <c r="B367" t="s">
        <v>74</v>
      </c>
      <c r="C367" t="s">
        <v>74</v>
      </c>
      <c r="D367">
        <v>22</v>
      </c>
      <c r="E367" t="s">
        <v>238</v>
      </c>
      <c r="F367">
        <v>97</v>
      </c>
      <c r="G367" t="s">
        <v>313</v>
      </c>
      <c r="H367" t="s">
        <v>12</v>
      </c>
      <c r="I367" t="s">
        <v>28</v>
      </c>
      <c r="J367" t="s">
        <v>15</v>
      </c>
      <c r="K367">
        <v>1</v>
      </c>
    </row>
    <row r="368" spans="1:11" x14ac:dyDescent="0.25">
      <c r="A368" t="s">
        <v>67</v>
      </c>
      <c r="B368" t="s">
        <v>74</v>
      </c>
      <c r="C368" t="s">
        <v>74</v>
      </c>
      <c r="D368">
        <v>75</v>
      </c>
      <c r="E368" t="s">
        <v>240</v>
      </c>
      <c r="F368">
        <v>98</v>
      </c>
      <c r="G368" t="s">
        <v>241</v>
      </c>
      <c r="H368" t="s">
        <v>12</v>
      </c>
      <c r="I368" t="s">
        <v>28</v>
      </c>
      <c r="J368" t="s">
        <v>14</v>
      </c>
      <c r="K368">
        <v>1</v>
      </c>
    </row>
    <row r="369" spans="1:11" x14ac:dyDescent="0.25">
      <c r="A369" t="s">
        <v>67</v>
      </c>
      <c r="B369" t="s">
        <v>74</v>
      </c>
      <c r="C369" t="s">
        <v>242</v>
      </c>
      <c r="D369">
        <v>114</v>
      </c>
      <c r="E369" t="s">
        <v>346</v>
      </c>
      <c r="F369">
        <v>95</v>
      </c>
      <c r="G369" t="s">
        <v>347</v>
      </c>
      <c r="H369" t="s">
        <v>12</v>
      </c>
      <c r="I369" t="s">
        <v>28</v>
      </c>
      <c r="J369" t="s">
        <v>15</v>
      </c>
      <c r="K369">
        <v>1</v>
      </c>
    </row>
    <row r="370" spans="1:11" x14ac:dyDescent="0.25">
      <c r="A370" t="s">
        <v>67</v>
      </c>
      <c r="B370" t="s">
        <v>74</v>
      </c>
      <c r="C370" t="s">
        <v>242</v>
      </c>
      <c r="D370">
        <v>16</v>
      </c>
      <c r="E370" t="s">
        <v>243</v>
      </c>
      <c r="F370">
        <v>100</v>
      </c>
      <c r="G370" t="s">
        <v>244</v>
      </c>
      <c r="H370" t="s">
        <v>12</v>
      </c>
      <c r="I370" t="s">
        <v>28</v>
      </c>
      <c r="J370" t="s">
        <v>14</v>
      </c>
      <c r="K370">
        <v>1</v>
      </c>
    </row>
    <row r="371" spans="1:11" x14ac:dyDescent="0.25">
      <c r="A371" t="s">
        <v>67</v>
      </c>
      <c r="B371" t="s">
        <v>74</v>
      </c>
      <c r="C371" t="s">
        <v>242</v>
      </c>
      <c r="D371">
        <v>16</v>
      </c>
      <c r="E371" t="s">
        <v>243</v>
      </c>
      <c r="F371">
        <v>100</v>
      </c>
      <c r="G371" t="s">
        <v>244</v>
      </c>
      <c r="H371" t="s">
        <v>12</v>
      </c>
      <c r="I371" t="s">
        <v>28</v>
      </c>
      <c r="J371" t="s">
        <v>15</v>
      </c>
      <c r="K371">
        <v>3</v>
      </c>
    </row>
    <row r="372" spans="1:11" x14ac:dyDescent="0.25">
      <c r="A372" t="s">
        <v>67</v>
      </c>
      <c r="B372" t="s">
        <v>74</v>
      </c>
      <c r="C372" t="s">
        <v>242</v>
      </c>
      <c r="D372">
        <v>16</v>
      </c>
      <c r="E372" t="s">
        <v>243</v>
      </c>
      <c r="F372">
        <v>248</v>
      </c>
      <c r="G372" t="s">
        <v>245</v>
      </c>
      <c r="H372" t="s">
        <v>17</v>
      </c>
      <c r="I372" t="s">
        <v>18</v>
      </c>
      <c r="J372" t="s">
        <v>15</v>
      </c>
      <c r="K372">
        <v>2</v>
      </c>
    </row>
    <row r="373" spans="1:11" x14ac:dyDescent="0.25">
      <c r="A373" t="s">
        <v>67</v>
      </c>
      <c r="B373" t="s">
        <v>149</v>
      </c>
      <c r="C373" t="s">
        <v>150</v>
      </c>
      <c r="D373">
        <v>17</v>
      </c>
      <c r="E373" t="s">
        <v>151</v>
      </c>
      <c r="F373">
        <v>251</v>
      </c>
      <c r="G373" t="s">
        <v>102</v>
      </c>
      <c r="H373" t="s">
        <v>12</v>
      </c>
      <c r="I373" t="s">
        <v>13</v>
      </c>
      <c r="J373" t="s">
        <v>14</v>
      </c>
      <c r="K373">
        <v>3</v>
      </c>
    </row>
    <row r="374" spans="1:11" x14ac:dyDescent="0.25">
      <c r="A374" t="s">
        <v>67</v>
      </c>
      <c r="B374" t="s">
        <v>149</v>
      </c>
      <c r="C374" t="s">
        <v>150</v>
      </c>
      <c r="D374">
        <v>17</v>
      </c>
      <c r="E374" t="s">
        <v>151</v>
      </c>
      <c r="F374">
        <v>251</v>
      </c>
      <c r="G374" t="s">
        <v>102</v>
      </c>
      <c r="H374" t="s">
        <v>12</v>
      </c>
      <c r="I374" t="s">
        <v>13</v>
      </c>
      <c r="J374" t="s">
        <v>15</v>
      </c>
      <c r="K374">
        <v>2</v>
      </c>
    </row>
    <row r="375" spans="1:11" x14ac:dyDescent="0.25">
      <c r="A375" t="s">
        <v>67</v>
      </c>
      <c r="B375" t="s">
        <v>77</v>
      </c>
      <c r="C375" t="s">
        <v>120</v>
      </c>
      <c r="D375">
        <v>302</v>
      </c>
      <c r="E375" t="s">
        <v>120</v>
      </c>
      <c r="F375">
        <v>1123</v>
      </c>
      <c r="G375" t="s">
        <v>152</v>
      </c>
      <c r="H375" t="s">
        <v>12</v>
      </c>
      <c r="I375" t="s">
        <v>13</v>
      </c>
      <c r="J375" t="s">
        <v>14</v>
      </c>
      <c r="K375">
        <v>4</v>
      </c>
    </row>
    <row r="376" spans="1:11" x14ac:dyDescent="0.25">
      <c r="A376" t="s">
        <v>67</v>
      </c>
      <c r="B376" t="s">
        <v>77</v>
      </c>
      <c r="C376" t="s">
        <v>120</v>
      </c>
      <c r="D376">
        <v>302</v>
      </c>
      <c r="E376" t="s">
        <v>120</v>
      </c>
      <c r="F376">
        <v>1123</v>
      </c>
      <c r="G376" t="s">
        <v>152</v>
      </c>
      <c r="H376" t="s">
        <v>12</v>
      </c>
      <c r="I376" t="s">
        <v>13</v>
      </c>
      <c r="J376" t="s">
        <v>15</v>
      </c>
      <c r="K376">
        <v>4</v>
      </c>
    </row>
    <row r="377" spans="1:11" x14ac:dyDescent="0.25">
      <c r="A377" t="s">
        <v>67</v>
      </c>
      <c r="B377" t="s">
        <v>77</v>
      </c>
      <c r="C377" t="s">
        <v>120</v>
      </c>
      <c r="D377">
        <v>302</v>
      </c>
      <c r="E377" t="s">
        <v>120</v>
      </c>
      <c r="F377">
        <v>1123</v>
      </c>
      <c r="G377" t="s">
        <v>152</v>
      </c>
      <c r="H377" t="s">
        <v>12</v>
      </c>
      <c r="I377" t="s">
        <v>13</v>
      </c>
      <c r="J377" t="s">
        <v>15</v>
      </c>
      <c r="K377">
        <v>1</v>
      </c>
    </row>
    <row r="378" spans="1:11" x14ac:dyDescent="0.25">
      <c r="A378" t="s">
        <v>67</v>
      </c>
      <c r="B378" t="s">
        <v>77</v>
      </c>
      <c r="C378" t="s">
        <v>120</v>
      </c>
      <c r="D378">
        <v>302</v>
      </c>
      <c r="E378" t="s">
        <v>120</v>
      </c>
      <c r="F378">
        <v>1124</v>
      </c>
      <c r="G378" t="s">
        <v>113</v>
      </c>
      <c r="H378" t="s">
        <v>12</v>
      </c>
      <c r="I378" t="s">
        <v>13</v>
      </c>
      <c r="J378" t="s">
        <v>15</v>
      </c>
      <c r="K378">
        <v>1</v>
      </c>
    </row>
    <row r="379" spans="1:11" x14ac:dyDescent="0.25">
      <c r="A379" t="s">
        <v>67</v>
      </c>
      <c r="B379" t="s">
        <v>77</v>
      </c>
      <c r="C379" t="s">
        <v>120</v>
      </c>
      <c r="D379">
        <v>537</v>
      </c>
      <c r="E379" t="s">
        <v>348</v>
      </c>
      <c r="F379">
        <v>1617</v>
      </c>
      <c r="G379" t="s">
        <v>348</v>
      </c>
      <c r="H379" t="s">
        <v>17</v>
      </c>
      <c r="I379" t="s">
        <v>96</v>
      </c>
      <c r="J379" t="s">
        <v>14</v>
      </c>
      <c r="K379">
        <v>25</v>
      </c>
    </row>
    <row r="380" spans="1:11" x14ac:dyDescent="0.25">
      <c r="A380" t="s">
        <v>67</v>
      </c>
      <c r="B380" t="s">
        <v>77</v>
      </c>
      <c r="C380" t="s">
        <v>120</v>
      </c>
      <c r="D380">
        <v>537</v>
      </c>
      <c r="E380" t="s">
        <v>348</v>
      </c>
      <c r="F380">
        <v>1617</v>
      </c>
      <c r="G380" t="s">
        <v>348</v>
      </c>
      <c r="H380" t="s">
        <v>17</v>
      </c>
      <c r="I380" t="s">
        <v>96</v>
      </c>
      <c r="J380" t="s">
        <v>15</v>
      </c>
      <c r="K380">
        <v>26</v>
      </c>
    </row>
    <row r="381" spans="1:11" x14ac:dyDescent="0.25">
      <c r="A381" t="s">
        <v>67</v>
      </c>
      <c r="B381" t="s">
        <v>77</v>
      </c>
      <c r="C381" t="s">
        <v>120</v>
      </c>
      <c r="D381">
        <v>18</v>
      </c>
      <c r="E381" t="s">
        <v>16</v>
      </c>
      <c r="F381">
        <v>27</v>
      </c>
      <c r="G381" t="s">
        <v>16</v>
      </c>
      <c r="H381" t="s">
        <v>17</v>
      </c>
      <c r="I381" t="s">
        <v>18</v>
      </c>
      <c r="J381" t="s">
        <v>14</v>
      </c>
      <c r="K381">
        <v>1</v>
      </c>
    </row>
    <row r="382" spans="1:11" x14ac:dyDescent="0.25">
      <c r="A382" t="s">
        <v>67</v>
      </c>
      <c r="B382" t="s">
        <v>77</v>
      </c>
      <c r="C382" t="s">
        <v>120</v>
      </c>
      <c r="D382">
        <v>18</v>
      </c>
      <c r="E382" t="s">
        <v>16</v>
      </c>
      <c r="F382">
        <v>164</v>
      </c>
      <c r="G382" t="s">
        <v>292</v>
      </c>
      <c r="H382" t="s">
        <v>12</v>
      </c>
      <c r="I382" t="s">
        <v>13</v>
      </c>
      <c r="J382" t="s">
        <v>14</v>
      </c>
      <c r="K382">
        <v>26</v>
      </c>
    </row>
    <row r="383" spans="1:11" x14ac:dyDescent="0.25">
      <c r="A383" t="s">
        <v>67</v>
      </c>
      <c r="B383" t="s">
        <v>77</v>
      </c>
      <c r="C383" t="s">
        <v>120</v>
      </c>
      <c r="D383">
        <v>18</v>
      </c>
      <c r="E383" t="s">
        <v>16</v>
      </c>
      <c r="F383">
        <v>164</v>
      </c>
      <c r="G383" t="s">
        <v>292</v>
      </c>
      <c r="H383" t="s">
        <v>12</v>
      </c>
      <c r="I383" t="s">
        <v>13</v>
      </c>
      <c r="J383" t="s">
        <v>15</v>
      </c>
      <c r="K383">
        <v>25</v>
      </c>
    </row>
    <row r="384" spans="1:11" x14ac:dyDescent="0.25">
      <c r="A384" t="s">
        <v>67</v>
      </c>
      <c r="B384" t="s">
        <v>77</v>
      </c>
      <c r="C384" t="s">
        <v>120</v>
      </c>
      <c r="D384">
        <v>18</v>
      </c>
      <c r="E384" t="s">
        <v>16</v>
      </c>
      <c r="F384">
        <v>165</v>
      </c>
      <c r="G384" t="s">
        <v>349</v>
      </c>
      <c r="H384" t="s">
        <v>12</v>
      </c>
      <c r="I384" t="s">
        <v>13</v>
      </c>
      <c r="J384" t="s">
        <v>14</v>
      </c>
      <c r="K384">
        <v>7</v>
      </c>
    </row>
    <row r="385" spans="1:11" x14ac:dyDescent="0.25">
      <c r="A385" t="s">
        <v>67</v>
      </c>
      <c r="B385" t="s">
        <v>77</v>
      </c>
      <c r="C385" t="s">
        <v>120</v>
      </c>
      <c r="D385">
        <v>18</v>
      </c>
      <c r="E385" t="s">
        <v>16</v>
      </c>
      <c r="F385">
        <v>165</v>
      </c>
      <c r="G385" t="s">
        <v>349</v>
      </c>
      <c r="H385" t="s">
        <v>12</v>
      </c>
      <c r="I385" t="s">
        <v>13</v>
      </c>
      <c r="J385" t="s">
        <v>15</v>
      </c>
      <c r="K385">
        <v>10</v>
      </c>
    </row>
    <row r="386" spans="1:11" x14ac:dyDescent="0.25">
      <c r="A386" t="s">
        <v>67</v>
      </c>
      <c r="B386" t="s">
        <v>77</v>
      </c>
      <c r="C386" t="s">
        <v>153</v>
      </c>
      <c r="D386">
        <v>318</v>
      </c>
      <c r="E386" t="s">
        <v>153</v>
      </c>
      <c r="F386">
        <v>789</v>
      </c>
      <c r="G386" t="s">
        <v>169</v>
      </c>
      <c r="H386" t="s">
        <v>12</v>
      </c>
      <c r="I386" t="s">
        <v>13</v>
      </c>
      <c r="J386" t="s">
        <v>14</v>
      </c>
      <c r="K386">
        <v>8</v>
      </c>
    </row>
    <row r="387" spans="1:11" x14ac:dyDescent="0.25">
      <c r="A387" t="s">
        <v>67</v>
      </c>
      <c r="B387" t="s">
        <v>77</v>
      </c>
      <c r="C387" t="s">
        <v>153</v>
      </c>
      <c r="D387">
        <v>318</v>
      </c>
      <c r="E387" t="s">
        <v>153</v>
      </c>
      <c r="F387">
        <v>789</v>
      </c>
      <c r="G387" t="s">
        <v>169</v>
      </c>
      <c r="H387" t="s">
        <v>12</v>
      </c>
      <c r="I387" t="s">
        <v>13</v>
      </c>
      <c r="J387" t="s">
        <v>15</v>
      </c>
      <c r="K387">
        <v>9</v>
      </c>
    </row>
    <row r="388" spans="1:11" x14ac:dyDescent="0.25">
      <c r="A388" t="s">
        <v>78</v>
      </c>
      <c r="B388" t="s">
        <v>79</v>
      </c>
      <c r="C388" t="s">
        <v>80</v>
      </c>
      <c r="D388">
        <v>95</v>
      </c>
      <c r="E388" t="s">
        <v>286</v>
      </c>
      <c r="F388">
        <v>159</v>
      </c>
      <c r="G388" t="s">
        <v>286</v>
      </c>
      <c r="H388" t="s">
        <v>12</v>
      </c>
      <c r="I388" t="s">
        <v>13</v>
      </c>
      <c r="J388" t="s">
        <v>14</v>
      </c>
      <c r="K388">
        <v>1</v>
      </c>
    </row>
    <row r="389" spans="1:11" x14ac:dyDescent="0.25">
      <c r="A389" t="s">
        <v>78</v>
      </c>
      <c r="B389" t="s">
        <v>79</v>
      </c>
      <c r="C389" t="s">
        <v>80</v>
      </c>
      <c r="D389">
        <v>95</v>
      </c>
      <c r="E389" t="s">
        <v>286</v>
      </c>
      <c r="F389">
        <v>159</v>
      </c>
      <c r="G389" t="s">
        <v>286</v>
      </c>
      <c r="H389" t="s">
        <v>12</v>
      </c>
      <c r="I389" t="s">
        <v>13</v>
      </c>
      <c r="J389" t="s">
        <v>15</v>
      </c>
      <c r="K389">
        <v>1</v>
      </c>
    </row>
    <row r="390" spans="1:11" x14ac:dyDescent="0.25">
      <c r="A390" t="s">
        <v>78</v>
      </c>
      <c r="B390" t="s">
        <v>79</v>
      </c>
      <c r="C390" t="s">
        <v>80</v>
      </c>
      <c r="D390">
        <v>841</v>
      </c>
      <c r="E390" t="s">
        <v>154</v>
      </c>
      <c r="F390">
        <v>762</v>
      </c>
      <c r="G390" t="s">
        <v>155</v>
      </c>
      <c r="H390" t="s">
        <v>12</v>
      </c>
      <c r="I390" t="s">
        <v>13</v>
      </c>
      <c r="J390" t="s">
        <v>14</v>
      </c>
      <c r="K390">
        <v>2</v>
      </c>
    </row>
    <row r="391" spans="1:11" x14ac:dyDescent="0.25">
      <c r="A391" t="s">
        <v>78</v>
      </c>
      <c r="B391" t="s">
        <v>79</v>
      </c>
      <c r="C391" t="s">
        <v>80</v>
      </c>
      <c r="D391">
        <v>841</v>
      </c>
      <c r="E391" t="s">
        <v>154</v>
      </c>
      <c r="F391">
        <v>762</v>
      </c>
      <c r="G391" t="s">
        <v>155</v>
      </c>
      <c r="H391" t="s">
        <v>12</v>
      </c>
      <c r="I391" t="s">
        <v>13</v>
      </c>
      <c r="J391" t="s">
        <v>15</v>
      </c>
      <c r="K391">
        <v>4</v>
      </c>
    </row>
    <row r="392" spans="1:11" x14ac:dyDescent="0.25">
      <c r="A392" t="s">
        <v>78</v>
      </c>
      <c r="B392" t="s">
        <v>79</v>
      </c>
      <c r="C392" t="s">
        <v>80</v>
      </c>
      <c r="D392">
        <v>99</v>
      </c>
      <c r="E392" t="s">
        <v>69</v>
      </c>
      <c r="F392">
        <v>375</v>
      </c>
      <c r="G392" t="s">
        <v>246</v>
      </c>
      <c r="H392" t="s">
        <v>12</v>
      </c>
      <c r="I392" t="s">
        <v>13</v>
      </c>
      <c r="J392" t="s">
        <v>14</v>
      </c>
      <c r="K392">
        <v>1</v>
      </c>
    </row>
    <row r="393" spans="1:11" x14ac:dyDescent="0.25">
      <c r="A393" t="s">
        <v>78</v>
      </c>
      <c r="B393" t="s">
        <v>79</v>
      </c>
      <c r="C393" t="s">
        <v>80</v>
      </c>
      <c r="D393">
        <v>99</v>
      </c>
      <c r="E393" t="s">
        <v>69</v>
      </c>
      <c r="F393">
        <v>375</v>
      </c>
      <c r="G393" t="s">
        <v>246</v>
      </c>
      <c r="H393" t="s">
        <v>12</v>
      </c>
      <c r="I393" t="s">
        <v>13</v>
      </c>
      <c r="J393" t="s">
        <v>15</v>
      </c>
      <c r="K393">
        <v>2</v>
      </c>
    </row>
    <row r="394" spans="1:11" x14ac:dyDescent="0.25">
      <c r="A394" t="s">
        <v>78</v>
      </c>
      <c r="B394" t="s">
        <v>79</v>
      </c>
      <c r="C394" t="s">
        <v>80</v>
      </c>
      <c r="D394">
        <v>99</v>
      </c>
      <c r="E394" t="s">
        <v>69</v>
      </c>
      <c r="F394">
        <v>376</v>
      </c>
      <c r="G394" t="s">
        <v>69</v>
      </c>
      <c r="H394" t="s">
        <v>12</v>
      </c>
      <c r="I394" t="s">
        <v>13</v>
      </c>
      <c r="J394" t="s">
        <v>15</v>
      </c>
      <c r="K394">
        <v>1</v>
      </c>
    </row>
    <row r="395" spans="1:11" x14ac:dyDescent="0.25">
      <c r="A395" t="s">
        <v>78</v>
      </c>
      <c r="B395" t="s">
        <v>79</v>
      </c>
      <c r="C395" t="s">
        <v>80</v>
      </c>
      <c r="D395">
        <v>99</v>
      </c>
      <c r="E395" t="s">
        <v>69</v>
      </c>
      <c r="F395">
        <v>377</v>
      </c>
      <c r="G395" t="s">
        <v>183</v>
      </c>
      <c r="H395" t="s">
        <v>12</v>
      </c>
      <c r="I395" t="s">
        <v>13</v>
      </c>
      <c r="J395" t="s">
        <v>15</v>
      </c>
      <c r="K395">
        <v>1</v>
      </c>
    </row>
    <row r="396" spans="1:11" x14ac:dyDescent="0.25">
      <c r="A396" t="s">
        <v>78</v>
      </c>
      <c r="B396" t="s">
        <v>79</v>
      </c>
      <c r="C396" t="s">
        <v>80</v>
      </c>
      <c r="D396">
        <v>56</v>
      </c>
      <c r="E396" t="s">
        <v>287</v>
      </c>
      <c r="F396">
        <v>203</v>
      </c>
      <c r="G396" t="s">
        <v>288</v>
      </c>
      <c r="H396" t="s">
        <v>12</v>
      </c>
      <c r="I396" t="s">
        <v>13</v>
      </c>
      <c r="J396" t="s">
        <v>15</v>
      </c>
      <c r="K396">
        <v>1</v>
      </c>
    </row>
    <row r="397" spans="1:11" x14ac:dyDescent="0.25">
      <c r="A397" t="s">
        <v>78</v>
      </c>
      <c r="B397" t="s">
        <v>247</v>
      </c>
      <c r="C397" t="s">
        <v>248</v>
      </c>
      <c r="D397">
        <v>44</v>
      </c>
      <c r="E397" t="s">
        <v>249</v>
      </c>
      <c r="F397">
        <v>53</v>
      </c>
      <c r="G397" t="s">
        <v>249</v>
      </c>
      <c r="H397" t="s">
        <v>12</v>
      </c>
      <c r="I397" t="s">
        <v>13</v>
      </c>
      <c r="J397" t="s">
        <v>14</v>
      </c>
      <c r="K397">
        <v>1</v>
      </c>
    </row>
    <row r="398" spans="1:11" x14ac:dyDescent="0.25">
      <c r="A398" t="s">
        <v>78</v>
      </c>
      <c r="B398" t="s">
        <v>247</v>
      </c>
      <c r="C398" t="s">
        <v>248</v>
      </c>
      <c r="D398">
        <v>44</v>
      </c>
      <c r="E398" t="s">
        <v>249</v>
      </c>
      <c r="F398">
        <v>53</v>
      </c>
      <c r="G398" t="s">
        <v>249</v>
      </c>
      <c r="H398" t="s">
        <v>12</v>
      </c>
      <c r="I398" t="s">
        <v>13</v>
      </c>
      <c r="J398" t="s">
        <v>15</v>
      </c>
      <c r="K398">
        <v>2</v>
      </c>
    </row>
    <row r="399" spans="1:11" x14ac:dyDescent="0.25">
      <c r="A399" t="s">
        <v>78</v>
      </c>
      <c r="B399" t="s">
        <v>121</v>
      </c>
      <c r="C399" t="s">
        <v>289</v>
      </c>
      <c r="D399">
        <v>934</v>
      </c>
      <c r="E399" t="s">
        <v>289</v>
      </c>
      <c r="F399">
        <v>679</v>
      </c>
      <c r="G399" t="s">
        <v>290</v>
      </c>
      <c r="H399" t="s">
        <v>12</v>
      </c>
      <c r="I399" t="s">
        <v>31</v>
      </c>
      <c r="J399" t="s">
        <v>15</v>
      </c>
      <c r="K399">
        <v>1</v>
      </c>
    </row>
    <row r="400" spans="1:11" x14ac:dyDescent="0.25">
      <c r="A400" t="s">
        <v>78</v>
      </c>
      <c r="B400" t="s">
        <v>121</v>
      </c>
      <c r="C400" t="s">
        <v>289</v>
      </c>
      <c r="D400">
        <v>934</v>
      </c>
      <c r="E400" t="s">
        <v>289</v>
      </c>
      <c r="F400">
        <v>682</v>
      </c>
      <c r="G400" t="s">
        <v>291</v>
      </c>
      <c r="H400" t="s">
        <v>12</v>
      </c>
      <c r="I400" t="s">
        <v>31</v>
      </c>
      <c r="J400" t="s">
        <v>15</v>
      </c>
      <c r="K400">
        <v>1</v>
      </c>
    </row>
    <row r="401" spans="1:11" x14ac:dyDescent="0.25">
      <c r="A401" t="s">
        <v>78</v>
      </c>
      <c r="B401" t="s">
        <v>121</v>
      </c>
      <c r="C401" t="s">
        <v>122</v>
      </c>
      <c r="D401">
        <v>674</v>
      </c>
      <c r="E401" t="s">
        <v>170</v>
      </c>
      <c r="F401">
        <v>674</v>
      </c>
      <c r="G401" t="s">
        <v>171</v>
      </c>
      <c r="H401" t="s">
        <v>12</v>
      </c>
      <c r="I401" t="s">
        <v>31</v>
      </c>
      <c r="J401" t="s">
        <v>14</v>
      </c>
      <c r="K401">
        <v>1</v>
      </c>
    </row>
    <row r="402" spans="1:11" x14ac:dyDescent="0.25">
      <c r="K402" s="1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3" sqref="B13"/>
    </sheetView>
  </sheetViews>
  <sheetFormatPr baseColWidth="10" defaultRowHeight="15" x14ac:dyDescent="0.25"/>
  <sheetData>
    <row r="1" spans="1:3" x14ac:dyDescent="0.25">
      <c r="A1" t="s">
        <v>82</v>
      </c>
      <c r="B1" t="s">
        <v>83</v>
      </c>
      <c r="C1" t="s">
        <v>84</v>
      </c>
    </row>
    <row r="2" spans="1:3" x14ac:dyDescent="0.25">
      <c r="A2">
        <v>1</v>
      </c>
      <c r="B2" t="s">
        <v>85</v>
      </c>
      <c r="C2">
        <v>172597</v>
      </c>
    </row>
    <row r="3" spans="1:3" x14ac:dyDescent="0.25">
      <c r="A3">
        <v>2</v>
      </c>
      <c r="B3" t="s">
        <v>86</v>
      </c>
      <c r="C3">
        <v>3163</v>
      </c>
    </row>
    <row r="4" spans="1:3" x14ac:dyDescent="0.25">
      <c r="A4">
        <v>3</v>
      </c>
      <c r="B4" t="s">
        <v>87</v>
      </c>
      <c r="C4">
        <v>41</v>
      </c>
    </row>
    <row r="5" spans="1:3" x14ac:dyDescent="0.25">
      <c r="A5">
        <v>4</v>
      </c>
      <c r="B5" t="s">
        <v>88</v>
      </c>
      <c r="C5">
        <v>44</v>
      </c>
    </row>
    <row r="6" spans="1:3" x14ac:dyDescent="0.25">
      <c r="A6">
        <v>5</v>
      </c>
      <c r="B6" t="s">
        <v>89</v>
      </c>
      <c r="C6">
        <v>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7" workbookViewId="0">
      <selection activeCell="E38" sqref="E38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90</v>
      </c>
      <c r="B1" t="s">
        <v>91</v>
      </c>
      <c r="C1" t="s">
        <v>92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1549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1612</v>
      </c>
    </row>
    <row r="15" spans="1:3" x14ac:dyDescent="0.25">
      <c r="A15">
        <v>2019</v>
      </c>
      <c r="B15">
        <v>2</v>
      </c>
      <c r="C15" s="1">
        <v>2073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2345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2227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1888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1920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99</v>
      </c>
    </row>
    <row r="38" spans="1:3" x14ac:dyDescent="0.25">
      <c r="A38">
        <v>2021</v>
      </c>
      <c r="B38">
        <v>1</v>
      </c>
      <c r="C38">
        <v>81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27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26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294</v>
      </c>
    </row>
    <row r="46" spans="1:3" x14ac:dyDescent="0.25">
      <c r="A46">
        <v>2021</v>
      </c>
      <c r="B46">
        <v>10</v>
      </c>
      <c r="C46">
        <v>942</v>
      </c>
    </row>
    <row r="47" spans="1:3" x14ac:dyDescent="0.25">
      <c r="A47">
        <v>2021</v>
      </c>
      <c r="B47">
        <v>11</v>
      </c>
      <c r="C47">
        <v>1586</v>
      </c>
    </row>
    <row r="48" spans="1:3" x14ac:dyDescent="0.25">
      <c r="A48">
        <v>2021</v>
      </c>
      <c r="B48">
        <v>12</v>
      </c>
      <c r="C48">
        <v>1411</v>
      </c>
    </row>
    <row r="49" spans="1:3" x14ac:dyDescent="0.25">
      <c r="A49">
        <v>2022</v>
      </c>
      <c r="B49">
        <v>1</v>
      </c>
      <c r="C49">
        <v>1563</v>
      </c>
    </row>
    <row r="50" spans="1:3" x14ac:dyDescent="0.25">
      <c r="A50">
        <v>2022</v>
      </c>
      <c r="B50">
        <v>2</v>
      </c>
      <c r="C50">
        <v>2034</v>
      </c>
    </row>
    <row r="51" spans="1:3" x14ac:dyDescent="0.25">
      <c r="A51">
        <v>2022</v>
      </c>
      <c r="B51">
        <v>3</v>
      </c>
      <c r="C51">
        <v>3014</v>
      </c>
    </row>
    <row r="52" spans="1:3" x14ac:dyDescent="0.25">
      <c r="A52">
        <v>2022</v>
      </c>
      <c r="B52">
        <v>4</v>
      </c>
      <c r="C52">
        <v>3289</v>
      </c>
    </row>
    <row r="53" spans="1:3" x14ac:dyDescent="0.25">
      <c r="A53">
        <v>2022</v>
      </c>
      <c r="B53">
        <v>5</v>
      </c>
      <c r="C53">
        <v>3269</v>
      </c>
    </row>
    <row r="54" spans="1:3" x14ac:dyDescent="0.25">
      <c r="A54">
        <v>2022</v>
      </c>
      <c r="B54">
        <v>6</v>
      </c>
      <c r="C54">
        <v>5462</v>
      </c>
    </row>
    <row r="55" spans="1:3" x14ac:dyDescent="0.25">
      <c r="C55" s="1">
        <f>SUBTOTAL(109,Tabla3[Cantidad de Evaluaciones])</f>
        <v>68960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8"/>
  <sheetViews>
    <sheetView showGridLines="0" zoomScale="70" zoomScaleNormal="70" workbookViewId="0">
      <selection activeCell="E87" sqref="E87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9.7109375" customWidth="1"/>
    <col min="5" max="5" width="28.7109375" customWidth="1"/>
    <col min="6" max="6" width="18.42578125" customWidth="1"/>
    <col min="7" max="7" width="12.5703125" customWidth="1"/>
    <col min="8" max="8" width="16.85546875" customWidth="1"/>
    <col min="9" max="9" width="11.42578125" customWidth="1"/>
    <col min="10" max="10" width="15.85546875" customWidth="1"/>
    <col min="11" max="12" width="19.28515625" customWidth="1"/>
    <col min="13" max="13" width="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7.7109375" customWidth="1"/>
    <col min="32" max="32" width="6.7109375" customWidth="1"/>
    <col min="33" max="33" width="7" customWidth="1"/>
    <col min="34" max="34" width="6.7109375" customWidth="1"/>
    <col min="35" max="35" width="6.5703125" customWidth="1"/>
    <col min="36" max="36" width="11.85546875" customWidth="1"/>
    <col min="37" max="37" width="15.85546875" customWidth="1"/>
  </cols>
  <sheetData>
    <row r="1" spans="1:48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7" x14ac:dyDescent="0.45">
      <c r="A2" s="3"/>
      <c r="B2" s="5" t="s">
        <v>351</v>
      </c>
      <c r="C2" s="5"/>
      <c r="D2" s="5"/>
      <c r="E2" s="5"/>
      <c r="F2" s="6"/>
      <c r="G2" s="6"/>
      <c r="H2" s="3"/>
      <c r="I2" s="3"/>
      <c r="J2" s="3"/>
      <c r="K2" s="7"/>
      <c r="L2" s="8"/>
      <c r="M2" s="9"/>
      <c r="N2" s="9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49.5" x14ac:dyDescent="0.3">
      <c r="A3" s="3"/>
      <c r="B3" s="12" t="s">
        <v>353</v>
      </c>
      <c r="C3" s="12" t="s">
        <v>354</v>
      </c>
      <c r="D3" s="12" t="s">
        <v>355</v>
      </c>
      <c r="E3" s="12" t="s">
        <v>356</v>
      </c>
      <c r="F3" s="6"/>
      <c r="G3" s="6"/>
      <c r="H3" s="3"/>
      <c r="I3" s="3"/>
      <c r="J3" s="3"/>
      <c r="K3" s="7"/>
      <c r="L3" s="8"/>
      <c r="M3" s="9"/>
      <c r="N3" s="9"/>
      <c r="O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5.75" x14ac:dyDescent="0.3">
      <c r="A4" s="3"/>
      <c r="B4" s="15">
        <v>43101</v>
      </c>
      <c r="C4" s="16">
        <v>71864</v>
      </c>
      <c r="D4" s="16">
        <v>575396</v>
      </c>
      <c r="E4" s="17">
        <f>C4/D4</f>
        <v>0.12489485502158514</v>
      </c>
      <c r="F4" s="18"/>
      <c r="G4" s="19"/>
      <c r="H4" s="3"/>
      <c r="I4" s="3"/>
      <c r="J4" s="3"/>
      <c r="K4" s="7"/>
      <c r="L4" s="7"/>
      <c r="M4" s="20"/>
      <c r="N4" s="18"/>
      <c r="O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5.75" x14ac:dyDescent="0.3">
      <c r="A5" s="3"/>
      <c r="B5" s="15">
        <v>43132</v>
      </c>
      <c r="C5" s="16">
        <v>74483</v>
      </c>
      <c r="D5" s="16">
        <v>575396</v>
      </c>
      <c r="E5" s="17">
        <f t="shared" ref="E5:E57" si="0">C5/D5</f>
        <v>0.12944650293015592</v>
      </c>
      <c r="F5" s="18"/>
      <c r="G5" s="23"/>
      <c r="H5" s="3"/>
      <c r="I5" s="3"/>
      <c r="J5" s="3"/>
      <c r="K5" s="7"/>
      <c r="L5" s="7"/>
      <c r="M5" s="20"/>
      <c r="N5" s="18"/>
      <c r="O5" s="3"/>
      <c r="R5" s="26">
        <f>C79/$C$85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5.75" x14ac:dyDescent="0.3">
      <c r="A6" s="3"/>
      <c r="B6" s="15">
        <v>43160</v>
      </c>
      <c r="C6" s="16">
        <v>78444</v>
      </c>
      <c r="D6" s="16">
        <v>575396</v>
      </c>
      <c r="E6" s="17">
        <f t="shared" si="0"/>
        <v>0.13633045763265647</v>
      </c>
      <c r="F6" s="18"/>
      <c r="G6" s="19"/>
      <c r="H6" s="3"/>
      <c r="I6" s="3"/>
      <c r="J6" s="3"/>
      <c r="K6" s="7"/>
      <c r="L6" s="27"/>
      <c r="M6" s="20"/>
      <c r="N6" s="18"/>
      <c r="O6" s="3"/>
      <c r="R6" s="26">
        <f>C80/$C$85</f>
        <v>0.20149999999999998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.75" x14ac:dyDescent="0.3">
      <c r="A7" s="3"/>
      <c r="B7" s="15">
        <v>43191</v>
      </c>
      <c r="C7" s="16">
        <v>82206</v>
      </c>
      <c r="D7" s="16">
        <v>575396</v>
      </c>
      <c r="E7" s="17">
        <f t="shared" si="0"/>
        <v>0.14286856356318084</v>
      </c>
      <c r="F7" s="18"/>
      <c r="G7" s="23"/>
      <c r="H7" s="3"/>
      <c r="I7" s="3"/>
      <c r="J7" s="3"/>
      <c r="K7" s="7"/>
      <c r="L7" s="27"/>
      <c r="M7" s="20"/>
      <c r="N7" s="18"/>
      <c r="O7" s="3"/>
      <c r="R7" s="26">
        <f>C81/$C$85</f>
        <v>0.23579999999999995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5.75" x14ac:dyDescent="0.3">
      <c r="A8" s="3"/>
      <c r="B8" s="15">
        <v>43221</v>
      </c>
      <c r="C8" s="16">
        <v>86959</v>
      </c>
      <c r="D8" s="16">
        <v>575396</v>
      </c>
      <c r="E8" s="17">
        <f t="shared" si="0"/>
        <v>0.15112896161947598</v>
      </c>
      <c r="F8" s="18"/>
      <c r="G8" s="19"/>
      <c r="H8" s="3"/>
      <c r="I8" s="3"/>
      <c r="J8" s="3"/>
      <c r="K8" s="7"/>
      <c r="L8" s="27"/>
      <c r="M8" s="20"/>
      <c r="N8" s="18"/>
      <c r="O8" s="3"/>
      <c r="R8" s="26">
        <f>C82/$C$85</f>
        <v>0.2349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ht="15.75" x14ac:dyDescent="0.3">
      <c r="A9" s="3"/>
      <c r="B9" s="15">
        <v>43252</v>
      </c>
      <c r="C9" s="16">
        <v>90325</v>
      </c>
      <c r="D9" s="16">
        <v>575396</v>
      </c>
      <c r="E9" s="17">
        <f t="shared" si="0"/>
        <v>0.15697884587310304</v>
      </c>
      <c r="F9" s="18"/>
      <c r="G9" s="23"/>
      <c r="H9" s="3"/>
      <c r="I9" s="3"/>
      <c r="J9" s="3"/>
      <c r="K9" s="7"/>
      <c r="L9" s="27"/>
      <c r="M9" s="20"/>
      <c r="N9" s="18"/>
      <c r="O9" s="3"/>
      <c r="R9" s="26">
        <f>C83/$C$85</f>
        <v>0.19679999999999997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ht="15.75" x14ac:dyDescent="0.3">
      <c r="A10" s="3"/>
      <c r="B10" s="15">
        <v>43282</v>
      </c>
      <c r="C10" s="16">
        <v>91513</v>
      </c>
      <c r="D10" s="16">
        <v>575396</v>
      </c>
      <c r="E10" s="17">
        <f t="shared" si="0"/>
        <v>0.15904351090379495</v>
      </c>
      <c r="F10" s="18"/>
      <c r="G10" s="19"/>
      <c r="H10" s="3"/>
      <c r="I10" s="3"/>
      <c r="J10" s="3"/>
      <c r="K10" s="7"/>
      <c r="L10" s="30"/>
      <c r="M10" s="31"/>
      <c r="N10" s="32"/>
      <c r="O10" s="3"/>
      <c r="R10" s="26">
        <f>C84/$C$85</f>
        <v>3.0200000000000001E-2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5.75" x14ac:dyDescent="0.3">
      <c r="A11" s="3"/>
      <c r="B11" s="15">
        <v>43313</v>
      </c>
      <c r="C11" s="16">
        <v>95123</v>
      </c>
      <c r="D11" s="16">
        <v>575396</v>
      </c>
      <c r="E11" s="17">
        <f t="shared" si="0"/>
        <v>0.16531745093813652</v>
      </c>
      <c r="F11" s="18"/>
      <c r="G11" s="23"/>
      <c r="H11" s="3"/>
      <c r="I11" s="3"/>
      <c r="J11" s="3"/>
      <c r="K11" s="7"/>
      <c r="L11" s="30"/>
      <c r="M11" s="35"/>
      <c r="N11" s="36"/>
      <c r="O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15.75" x14ac:dyDescent="0.3">
      <c r="A12" s="3"/>
      <c r="B12" s="15">
        <v>43344</v>
      </c>
      <c r="C12" s="16">
        <v>97422</v>
      </c>
      <c r="D12" s="16">
        <v>575396</v>
      </c>
      <c r="E12" s="17">
        <f t="shared" si="0"/>
        <v>0.16931296011790142</v>
      </c>
      <c r="F12" s="18"/>
      <c r="G12" s="39"/>
      <c r="H12" s="3"/>
      <c r="I12" s="3"/>
      <c r="J12" s="3"/>
      <c r="K12" s="7"/>
      <c r="L12" s="27"/>
      <c r="M12" s="35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5.75" x14ac:dyDescent="0.3">
      <c r="A13" s="3"/>
      <c r="B13" s="15">
        <v>43374</v>
      </c>
      <c r="C13" s="16">
        <v>99889</v>
      </c>
      <c r="D13" s="16">
        <v>575396</v>
      </c>
      <c r="E13" s="17">
        <f t="shared" si="0"/>
        <v>0.17360044213028941</v>
      </c>
      <c r="F13" s="18"/>
      <c r="G13" s="40"/>
      <c r="H13" s="3"/>
      <c r="I13" s="3"/>
      <c r="J13" s="3"/>
      <c r="K13" s="7"/>
      <c r="L13" s="27"/>
      <c r="M13" s="35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.75" x14ac:dyDescent="0.3">
      <c r="A14" s="3"/>
      <c r="B14" s="15">
        <v>43405</v>
      </c>
      <c r="C14" s="16">
        <v>99889</v>
      </c>
      <c r="D14" s="16">
        <v>575396</v>
      </c>
      <c r="E14" s="17">
        <f t="shared" si="0"/>
        <v>0.17360044213028941</v>
      </c>
      <c r="F14" s="32"/>
      <c r="G14" s="41"/>
      <c r="H14" s="42"/>
      <c r="I14" s="3"/>
      <c r="J14" s="3"/>
      <c r="K14" s="7"/>
      <c r="L14" s="43"/>
      <c r="M14" s="35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 x14ac:dyDescent="0.3">
      <c r="A15" s="3"/>
      <c r="B15" s="15">
        <v>43435</v>
      </c>
      <c r="C15" s="16">
        <v>99889</v>
      </c>
      <c r="D15" s="16">
        <v>575396</v>
      </c>
      <c r="E15" s="17">
        <f t="shared" si="0"/>
        <v>0.17360044213028941</v>
      </c>
      <c r="F15" s="32"/>
      <c r="G15" s="41"/>
      <c r="H15" s="3"/>
      <c r="I15" s="3"/>
      <c r="J15" s="3"/>
      <c r="K15" s="7"/>
      <c r="L15" s="43"/>
      <c r="M15" s="35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5.75" x14ac:dyDescent="0.3">
      <c r="A16" s="3"/>
      <c r="B16" s="15">
        <v>43466</v>
      </c>
      <c r="C16" s="16">
        <v>100605</v>
      </c>
      <c r="D16" s="44">
        <v>572548</v>
      </c>
      <c r="E16" s="17">
        <f t="shared" si="0"/>
        <v>0.17571452524504497</v>
      </c>
      <c r="F16" s="45"/>
      <c r="G16" s="46"/>
      <c r="H16" s="3"/>
      <c r="I16" s="3"/>
      <c r="J16" s="3"/>
      <c r="K16" s="7"/>
      <c r="L16" s="30"/>
      <c r="M16" s="31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.75" x14ac:dyDescent="0.3">
      <c r="A17" s="3"/>
      <c r="B17" s="15">
        <v>43497</v>
      </c>
      <c r="C17" s="16">
        <v>101753</v>
      </c>
      <c r="D17" s="44">
        <v>572548</v>
      </c>
      <c r="E17" s="17">
        <f t="shared" si="0"/>
        <v>0.17771959730887191</v>
      </c>
      <c r="F17" s="45"/>
      <c r="G17" s="46"/>
      <c r="H17" s="3"/>
      <c r="I17" s="3"/>
      <c r="J17" s="3"/>
      <c r="K17" s="7"/>
      <c r="L17" s="30"/>
      <c r="M17" s="31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7.25" customHeight="1" x14ac:dyDescent="0.4">
      <c r="A18" s="3"/>
      <c r="B18" s="15">
        <v>43525</v>
      </c>
      <c r="C18" s="16">
        <v>102347</v>
      </c>
      <c r="D18" s="44">
        <v>572548</v>
      </c>
      <c r="E18" s="17">
        <f t="shared" si="0"/>
        <v>0.17875706490984161</v>
      </c>
      <c r="F18" s="45"/>
      <c r="G18" s="46"/>
      <c r="H18" s="3"/>
      <c r="I18" s="3"/>
      <c r="J18" s="3"/>
      <c r="K18" s="7"/>
      <c r="L18" s="47"/>
      <c r="M18" s="48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15.75" x14ac:dyDescent="0.3">
      <c r="A19" s="3"/>
      <c r="B19" s="15">
        <v>43556</v>
      </c>
      <c r="C19" s="16">
        <v>102469</v>
      </c>
      <c r="D19" s="44">
        <v>572548</v>
      </c>
      <c r="E19" s="17">
        <f t="shared" si="0"/>
        <v>0.17897014748108456</v>
      </c>
      <c r="F19" s="3"/>
      <c r="G19" s="3"/>
      <c r="H19" s="3"/>
      <c r="I19" s="3"/>
      <c r="J19" s="3"/>
      <c r="K19" s="7"/>
      <c r="L19" s="7"/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15.75" x14ac:dyDescent="0.3">
      <c r="A20" s="3"/>
      <c r="B20" s="15">
        <v>43586</v>
      </c>
      <c r="C20" s="16">
        <v>102469</v>
      </c>
      <c r="D20" s="44">
        <v>572548</v>
      </c>
      <c r="E20" s="17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5.75" x14ac:dyDescent="0.3">
      <c r="A21" s="3"/>
      <c r="B21" s="15">
        <v>43617</v>
      </c>
      <c r="C21" s="16">
        <v>102834</v>
      </c>
      <c r="D21" s="44">
        <v>572548</v>
      </c>
      <c r="E21" s="17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5.75" x14ac:dyDescent="0.3">
      <c r="A22" s="3"/>
      <c r="B22" s="15">
        <v>43647</v>
      </c>
      <c r="C22" s="16">
        <v>104651</v>
      </c>
      <c r="D22" s="44">
        <v>572548</v>
      </c>
      <c r="E22" s="17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5.75" x14ac:dyDescent="0.3">
      <c r="A23" s="3"/>
      <c r="B23" s="15">
        <v>43678</v>
      </c>
      <c r="C23" s="16">
        <v>105054</v>
      </c>
      <c r="D23" s="44">
        <v>572548</v>
      </c>
      <c r="E23" s="17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15.75" x14ac:dyDescent="0.3">
      <c r="A24" s="3"/>
      <c r="B24" s="15">
        <v>43709</v>
      </c>
      <c r="C24" s="16">
        <v>105288</v>
      </c>
      <c r="D24" s="44">
        <v>572548</v>
      </c>
      <c r="E24" s="17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16.5" customHeight="1" x14ac:dyDescent="0.3">
      <c r="A25" s="3"/>
      <c r="B25" s="15">
        <v>43739</v>
      </c>
      <c r="C25" s="16">
        <v>105460</v>
      </c>
      <c r="D25" s="44">
        <v>572548</v>
      </c>
      <c r="E25" s="17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15" customHeight="1" x14ac:dyDescent="0.3">
      <c r="A26" s="3"/>
      <c r="B26" s="15">
        <v>43770</v>
      </c>
      <c r="C26" s="16">
        <v>105262</v>
      </c>
      <c r="D26" s="44">
        <v>572548</v>
      </c>
      <c r="E26" s="17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11.25" customHeight="1" x14ac:dyDescent="0.3">
      <c r="A27" s="3"/>
      <c r="B27" s="15">
        <v>43800</v>
      </c>
      <c r="C27" s="16">
        <v>105262</v>
      </c>
      <c r="D27" s="44">
        <v>572548</v>
      </c>
      <c r="E27" s="17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15.75" x14ac:dyDescent="0.3">
      <c r="A28" s="3"/>
      <c r="B28" s="15">
        <v>43831</v>
      </c>
      <c r="C28" s="16">
        <v>105289</v>
      </c>
      <c r="D28" s="44">
        <v>570017</v>
      </c>
      <c r="E28" s="17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15.75" x14ac:dyDescent="0.3">
      <c r="A29" s="3"/>
      <c r="B29" s="15">
        <v>43862</v>
      </c>
      <c r="C29" s="16">
        <v>109302</v>
      </c>
      <c r="D29" s="44">
        <v>570017</v>
      </c>
      <c r="E29" s="17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5.75" x14ac:dyDescent="0.3">
      <c r="A30" s="3"/>
      <c r="B30" s="15">
        <v>43891</v>
      </c>
      <c r="C30" s="16">
        <v>109302</v>
      </c>
      <c r="D30" s="44">
        <v>570017</v>
      </c>
      <c r="E30" s="17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15.75" x14ac:dyDescent="0.3">
      <c r="A31" s="3"/>
      <c r="B31" s="15">
        <v>43922</v>
      </c>
      <c r="C31" s="16">
        <v>109705</v>
      </c>
      <c r="D31" s="44">
        <v>570017</v>
      </c>
      <c r="E31" s="17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15.75" x14ac:dyDescent="0.3">
      <c r="A32" s="3"/>
      <c r="B32" s="15">
        <v>43952</v>
      </c>
      <c r="C32" s="16">
        <v>110199</v>
      </c>
      <c r="D32" s="44">
        <v>570017</v>
      </c>
      <c r="E32" s="17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15.75" x14ac:dyDescent="0.3">
      <c r="A33" s="3"/>
      <c r="B33" s="15">
        <v>43983</v>
      </c>
      <c r="C33" s="16">
        <v>110397</v>
      </c>
      <c r="D33" s="44">
        <v>570017</v>
      </c>
      <c r="E33" s="17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5.75" x14ac:dyDescent="0.3">
      <c r="A34" s="3"/>
      <c r="B34" s="15">
        <v>44013</v>
      </c>
      <c r="C34" s="16">
        <v>110397</v>
      </c>
      <c r="D34" s="44">
        <v>570017</v>
      </c>
      <c r="E34" s="17">
        <f t="shared" si="0"/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15.75" x14ac:dyDescent="0.3">
      <c r="A35" s="3"/>
      <c r="B35" s="15">
        <v>44044</v>
      </c>
      <c r="C35" s="16">
        <v>110199</v>
      </c>
      <c r="D35" s="44">
        <v>570017</v>
      </c>
      <c r="E35" s="17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5.75" x14ac:dyDescent="0.3">
      <c r="A36" s="3"/>
      <c r="B36" s="15">
        <v>44075</v>
      </c>
      <c r="C36" s="16">
        <v>109304</v>
      </c>
      <c r="D36" s="44">
        <v>570017</v>
      </c>
      <c r="E36" s="17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15.75" x14ac:dyDescent="0.3">
      <c r="A37" s="3"/>
      <c r="B37" s="15">
        <v>44105</v>
      </c>
      <c r="C37" s="16">
        <v>109250</v>
      </c>
      <c r="D37" s="44">
        <v>570017</v>
      </c>
      <c r="E37" s="17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15.75" x14ac:dyDescent="0.3">
      <c r="A38" s="3"/>
      <c r="B38" s="15">
        <v>44136</v>
      </c>
      <c r="C38" s="16">
        <v>110484</v>
      </c>
      <c r="D38" s="44">
        <v>570017</v>
      </c>
      <c r="E38" s="17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5.75" x14ac:dyDescent="0.3">
      <c r="A39" s="3"/>
      <c r="B39" s="15">
        <v>44166</v>
      </c>
      <c r="C39" s="16">
        <v>110484</v>
      </c>
      <c r="D39" s="44">
        <v>570017</v>
      </c>
      <c r="E39" s="17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5.75" x14ac:dyDescent="0.3">
      <c r="A40" s="3"/>
      <c r="B40" s="15">
        <v>44197</v>
      </c>
      <c r="C40" s="16">
        <v>110484</v>
      </c>
      <c r="D40" s="44">
        <v>566345</v>
      </c>
      <c r="E40" s="17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5.75" x14ac:dyDescent="0.3">
      <c r="A41" s="3"/>
      <c r="B41" s="15">
        <v>44228</v>
      </c>
      <c r="C41" s="16">
        <v>110484</v>
      </c>
      <c r="D41" s="44">
        <v>566345</v>
      </c>
      <c r="E41" s="17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5.75" x14ac:dyDescent="0.3">
      <c r="A42" s="3"/>
      <c r="B42" s="15">
        <v>44256</v>
      </c>
      <c r="C42" s="16">
        <v>110484</v>
      </c>
      <c r="D42" s="44">
        <v>566345</v>
      </c>
      <c r="E42" s="17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5.75" x14ac:dyDescent="0.3">
      <c r="A43" s="3"/>
      <c r="B43" s="15">
        <v>44287</v>
      </c>
      <c r="C43" s="16">
        <v>110484</v>
      </c>
      <c r="D43" s="44">
        <v>566345</v>
      </c>
      <c r="E43" s="17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5.75" x14ac:dyDescent="0.3">
      <c r="A44" s="3"/>
      <c r="B44" s="15">
        <v>44317</v>
      </c>
      <c r="C44" s="16">
        <v>110484</v>
      </c>
      <c r="D44" s="44">
        <v>566345</v>
      </c>
      <c r="E44" s="17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15.75" x14ac:dyDescent="0.3">
      <c r="A45" s="3"/>
      <c r="B45" s="15">
        <v>44348</v>
      </c>
      <c r="C45" s="16">
        <v>110484</v>
      </c>
      <c r="D45" s="44">
        <v>566345</v>
      </c>
      <c r="E45" s="17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5.75" x14ac:dyDescent="0.3">
      <c r="A46" s="3"/>
      <c r="B46" s="15">
        <v>44378</v>
      </c>
      <c r="C46" s="16">
        <v>110484</v>
      </c>
      <c r="D46" s="44">
        <v>566345</v>
      </c>
      <c r="E46" s="17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.75" x14ac:dyDescent="0.3">
      <c r="A47" s="3"/>
      <c r="B47" s="15">
        <v>44409</v>
      </c>
      <c r="C47" s="16">
        <v>111291</v>
      </c>
      <c r="D47" s="44">
        <v>566345</v>
      </c>
      <c r="E47" s="17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15.75" x14ac:dyDescent="0.3">
      <c r="A48" s="3"/>
      <c r="B48" s="15">
        <v>44440</v>
      </c>
      <c r="C48" s="16">
        <v>111514</v>
      </c>
      <c r="D48" s="44">
        <v>566345</v>
      </c>
      <c r="E48" s="17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15.75" x14ac:dyDescent="0.3">
      <c r="A49" s="3"/>
      <c r="B49" s="15">
        <v>44470</v>
      </c>
      <c r="C49" s="16">
        <v>111514</v>
      </c>
      <c r="D49" s="44">
        <v>566345</v>
      </c>
      <c r="E49" s="17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15.75" x14ac:dyDescent="0.3">
      <c r="A50" s="3"/>
      <c r="B50" s="15">
        <v>44501</v>
      </c>
      <c r="C50" s="16">
        <v>111380</v>
      </c>
      <c r="D50" s="44">
        <v>566345</v>
      </c>
      <c r="E50" s="17">
        <f t="shared" si="0"/>
        <v>0.19666457724531866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15.75" x14ac:dyDescent="0.3">
      <c r="A51" s="3"/>
      <c r="B51" s="15">
        <v>44531</v>
      </c>
      <c r="C51" s="16">
        <v>110817</v>
      </c>
      <c r="D51" s="44">
        <v>566345</v>
      </c>
      <c r="E51" s="17">
        <f t="shared" si="0"/>
        <v>0.19567048353918548</v>
      </c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15.75" x14ac:dyDescent="0.3">
      <c r="A52" s="3"/>
      <c r="B52" s="15">
        <v>44562</v>
      </c>
      <c r="C52" s="16">
        <v>110726</v>
      </c>
      <c r="D52" s="44">
        <v>562690</v>
      </c>
      <c r="E52" s="17">
        <f t="shared" si="0"/>
        <v>0.19677975439407133</v>
      </c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15.75" x14ac:dyDescent="0.3">
      <c r="A53" s="3"/>
      <c r="B53" s="15">
        <v>44593</v>
      </c>
      <c r="C53" s="16">
        <v>110726</v>
      </c>
      <c r="D53" s="44">
        <v>562690</v>
      </c>
      <c r="E53" s="17">
        <f t="shared" si="0"/>
        <v>0.19677975439407133</v>
      </c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15.75" x14ac:dyDescent="0.3">
      <c r="A54" s="3"/>
      <c r="B54" s="15">
        <v>44621</v>
      </c>
      <c r="C54" s="16">
        <v>105328</v>
      </c>
      <c r="D54" s="44">
        <v>562690</v>
      </c>
      <c r="E54" s="17">
        <f t="shared" si="0"/>
        <v>0.18718655032078055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15.75" x14ac:dyDescent="0.3">
      <c r="A55" s="3"/>
      <c r="B55" s="15">
        <v>44652</v>
      </c>
      <c r="C55" s="16">
        <v>105706</v>
      </c>
      <c r="D55" s="44">
        <v>562690</v>
      </c>
      <c r="E55" s="17">
        <f t="shared" si="0"/>
        <v>0.18785832341075903</v>
      </c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15.75" x14ac:dyDescent="0.3">
      <c r="A56" s="3"/>
      <c r="B56" s="15">
        <v>44682</v>
      </c>
      <c r="C56" s="16">
        <v>105706</v>
      </c>
      <c r="D56" s="44">
        <v>562690</v>
      </c>
      <c r="E56" s="17">
        <f t="shared" si="0"/>
        <v>0.18785832341075903</v>
      </c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15.75" x14ac:dyDescent="0.3">
      <c r="A57" s="3"/>
      <c r="B57" s="15">
        <v>44713</v>
      </c>
      <c r="C57" s="16">
        <v>105508</v>
      </c>
      <c r="D57" s="44">
        <v>562690</v>
      </c>
      <c r="E57" s="17">
        <f t="shared" si="0"/>
        <v>0.18750644226838933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15.75" x14ac:dyDescent="0.3">
      <c r="A58" s="3"/>
      <c r="B58" s="15"/>
      <c r="C58" s="16"/>
      <c r="D58" s="44"/>
      <c r="E58" s="17"/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16.5" thickBot="1" x14ac:dyDescent="0.35">
      <c r="A59" s="3"/>
      <c r="B59" s="15"/>
      <c r="C59" s="16"/>
      <c r="D59" s="44"/>
      <c r="E59" s="17"/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17.25" thickBot="1" x14ac:dyDescent="0.35">
      <c r="A60" s="3"/>
      <c r="B60" s="50" t="s">
        <v>366</v>
      </c>
      <c r="C60" s="51"/>
      <c r="D60" s="51"/>
      <c r="E60" s="52"/>
      <c r="F60" s="53"/>
      <c r="G60" s="54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15.75" x14ac:dyDescent="0.3">
      <c r="A61" s="3"/>
      <c r="B61" s="55" t="s">
        <v>8</v>
      </c>
      <c r="C61" s="56" t="s">
        <v>367</v>
      </c>
      <c r="D61" s="56" t="s">
        <v>368</v>
      </c>
      <c r="E61" s="57" t="s">
        <v>369</v>
      </c>
      <c r="F61" s="58" t="s">
        <v>368</v>
      </c>
      <c r="G61" s="59" t="s">
        <v>365</v>
      </c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ht="16.5" thickBot="1" x14ac:dyDescent="0.35">
      <c r="A62" s="3"/>
      <c r="B62" s="60" t="s">
        <v>9</v>
      </c>
      <c r="C62" s="61">
        <f>F98*0.49</f>
        <v>96076.75</v>
      </c>
      <c r="D62" s="62">
        <f>C62/G62</f>
        <v>0.49</v>
      </c>
      <c r="E62" s="63">
        <f>F98*0.51</f>
        <v>99998.25</v>
      </c>
      <c r="F62" s="64">
        <f>E62/G62</f>
        <v>0.51</v>
      </c>
      <c r="G62" s="65">
        <f>C62+E62</f>
        <v>196075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ht="16.5" thickBo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ht="16.5" thickBot="1" x14ac:dyDescent="0.35">
      <c r="A64" s="3"/>
      <c r="B64" s="3"/>
      <c r="C64" s="26"/>
      <c r="D64" s="26"/>
      <c r="E64" s="26"/>
      <c r="F64" s="26"/>
      <c r="G64" s="3"/>
      <c r="H64" s="3"/>
      <c r="I64" s="3"/>
      <c r="J64" s="3"/>
      <c r="K64" s="3"/>
      <c r="L64" s="3"/>
      <c r="M64" s="3"/>
      <c r="N64" s="3"/>
      <c r="O64" s="3"/>
      <c r="P64" s="66" t="s">
        <v>370</v>
      </c>
      <c r="Q64" s="67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63.75" thickBo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8" t="s">
        <v>81</v>
      </c>
      <c r="Q65" s="69" t="s">
        <v>371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15.75" x14ac:dyDescent="0.3">
      <c r="A66" s="3"/>
      <c r="B66" s="70" t="s">
        <v>81</v>
      </c>
      <c r="C66" s="70" t="s">
        <v>372</v>
      </c>
      <c r="D66" s="70" t="s">
        <v>373</v>
      </c>
      <c r="E66" s="70" t="s">
        <v>374</v>
      </c>
      <c r="F66" s="70" t="s">
        <v>31</v>
      </c>
      <c r="G66" s="70" t="s">
        <v>375</v>
      </c>
      <c r="H66" s="3"/>
      <c r="I66" s="3"/>
      <c r="J66" s="3"/>
      <c r="K66" s="3"/>
      <c r="L66" s="3"/>
      <c r="M66" s="3"/>
      <c r="N66" s="3"/>
      <c r="O66" s="3"/>
      <c r="P66" s="71" t="s">
        <v>376</v>
      </c>
      <c r="Q66" s="25">
        <f>F93</f>
        <v>19830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ht="15.75" x14ac:dyDescent="0.3">
      <c r="A67" s="3"/>
      <c r="B67" s="72" t="s">
        <v>376</v>
      </c>
      <c r="C67" s="72">
        <f>C100</f>
        <v>39</v>
      </c>
      <c r="D67" s="72">
        <f>F100</f>
        <v>1</v>
      </c>
      <c r="E67" s="72">
        <f>G100</f>
        <v>6</v>
      </c>
      <c r="F67" s="72">
        <f>E100</f>
        <v>0</v>
      </c>
      <c r="G67" s="72">
        <f>H100</f>
        <v>6</v>
      </c>
      <c r="H67" s="3"/>
      <c r="I67" s="3"/>
      <c r="J67" s="3"/>
      <c r="K67" s="3"/>
      <c r="L67" s="3"/>
      <c r="M67" s="3"/>
      <c r="N67" s="3"/>
      <c r="O67" s="3"/>
      <c r="P67" s="73" t="s">
        <v>377</v>
      </c>
      <c r="Q67" s="25">
        <f>F94</f>
        <v>83850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ht="15.75" x14ac:dyDescent="0.3">
      <c r="A68" s="3"/>
      <c r="B68" s="72" t="s">
        <v>377</v>
      </c>
      <c r="C68" s="72">
        <f>C102</f>
        <v>172</v>
      </c>
      <c r="D68" s="72">
        <f>F102</f>
        <v>13</v>
      </c>
      <c r="E68" s="72">
        <f>G102</f>
        <v>15</v>
      </c>
      <c r="F68" s="72">
        <f>E102</f>
        <v>13</v>
      </c>
      <c r="G68" s="72">
        <f>H102</f>
        <v>15</v>
      </c>
      <c r="H68" s="3"/>
      <c r="I68" s="3"/>
      <c r="J68" s="3"/>
      <c r="K68" s="3"/>
      <c r="L68" s="3"/>
      <c r="M68" s="3"/>
      <c r="N68" s="3"/>
      <c r="O68" s="3"/>
      <c r="P68" s="73" t="s">
        <v>378</v>
      </c>
      <c r="Q68" s="25">
        <f>F95</f>
        <v>38650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ht="15.75" x14ac:dyDescent="0.3">
      <c r="A69" s="3"/>
      <c r="B69" s="72" t="s">
        <v>378</v>
      </c>
      <c r="C69" s="72">
        <f>C104</f>
        <v>72</v>
      </c>
      <c r="D69" s="72">
        <f>F104</f>
        <v>10</v>
      </c>
      <c r="E69" s="72">
        <f>G104</f>
        <v>9</v>
      </c>
      <c r="F69" s="72">
        <f>E104</f>
        <v>3</v>
      </c>
      <c r="G69" s="72">
        <f>H104</f>
        <v>9</v>
      </c>
      <c r="H69" s="3"/>
      <c r="I69" s="3"/>
      <c r="J69" s="3"/>
      <c r="K69" s="3"/>
      <c r="L69" s="3"/>
      <c r="M69" s="3"/>
      <c r="N69" s="3"/>
      <c r="O69" s="3"/>
      <c r="P69" s="73" t="s">
        <v>379</v>
      </c>
      <c r="Q69" s="25">
        <f>F96</f>
        <v>20899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6.5" thickBot="1" x14ac:dyDescent="0.35">
      <c r="A70" s="3"/>
      <c r="B70" s="72" t="s">
        <v>379</v>
      </c>
      <c r="C70" s="72">
        <f>C106</f>
        <v>34</v>
      </c>
      <c r="D70" s="72">
        <f>F106</f>
        <v>0</v>
      </c>
      <c r="E70" s="72">
        <f>G106</f>
        <v>6</v>
      </c>
      <c r="F70" s="72">
        <f>E106</f>
        <v>12</v>
      </c>
      <c r="G70" s="72">
        <f>H106</f>
        <v>6</v>
      </c>
      <c r="H70" s="3"/>
      <c r="I70" s="3"/>
      <c r="J70" s="3"/>
      <c r="K70" s="3"/>
      <c r="L70" s="3"/>
      <c r="M70" s="3"/>
      <c r="N70" s="3"/>
      <c r="O70" s="3"/>
      <c r="P70" s="74" t="s">
        <v>380</v>
      </c>
      <c r="Q70" s="25">
        <f>F97</f>
        <v>32846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ht="16.5" thickBot="1" x14ac:dyDescent="0.35">
      <c r="A71" s="3"/>
      <c r="B71" s="72" t="s">
        <v>380</v>
      </c>
      <c r="C71" s="72">
        <f>C108</f>
        <v>59</v>
      </c>
      <c r="D71" s="72">
        <f>F108</f>
        <v>7</v>
      </c>
      <c r="E71" s="72">
        <f>G108</f>
        <v>8</v>
      </c>
      <c r="F71" s="72">
        <f>E108</f>
        <v>13</v>
      </c>
      <c r="G71" s="72">
        <f>H108</f>
        <v>8</v>
      </c>
      <c r="H71" s="3"/>
      <c r="I71" s="3"/>
      <c r="J71" s="3"/>
      <c r="K71" s="3"/>
      <c r="L71" s="3"/>
      <c r="M71" s="3"/>
      <c r="N71" s="3"/>
      <c r="O71" s="3"/>
      <c r="P71" s="75" t="s">
        <v>365</v>
      </c>
      <c r="Q71" s="38">
        <f>SUM(Q66:Q70)</f>
        <v>196075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ht="15.75" x14ac:dyDescent="0.3">
      <c r="A72" s="3"/>
      <c r="B72" s="76" t="s">
        <v>381</v>
      </c>
      <c r="C72" s="76">
        <f>SUM(C67:C71)</f>
        <v>376</v>
      </c>
      <c r="D72" s="76">
        <f>SUM(D67:D71)</f>
        <v>31</v>
      </c>
      <c r="E72" s="76">
        <f>SUM(E67:E71)</f>
        <v>44</v>
      </c>
      <c r="F72" s="76">
        <f>SUM(F67:F71)</f>
        <v>41</v>
      </c>
      <c r="G72" s="76">
        <f>SUM(G67:G71)</f>
        <v>44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ht="15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15.75" x14ac:dyDescent="0.3">
      <c r="A74" s="3"/>
      <c r="B74" s="3"/>
      <c r="C74" s="3" t="s">
        <v>382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ht="16.5" thickBo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ht="16.5" thickBot="1" x14ac:dyDescent="0.35">
      <c r="A76" s="3"/>
      <c r="B76" s="10" t="s">
        <v>352</v>
      </c>
      <c r="C76" s="1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16.5" thickBot="1" x14ac:dyDescent="0.35">
      <c r="A77" s="3"/>
      <c r="B77" s="13"/>
      <c r="C77" s="1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ht="16.5" thickBot="1" x14ac:dyDescent="0.35">
      <c r="A78" s="3"/>
      <c r="B78" s="21" t="s">
        <v>357</v>
      </c>
      <c r="C78" s="22" t="s">
        <v>358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ht="15.75" x14ac:dyDescent="0.3">
      <c r="A79" s="3"/>
      <c r="B79" s="24" t="s">
        <v>359</v>
      </c>
      <c r="C79" s="25">
        <f>+C85*10.08%</f>
        <v>19764.36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15.75" x14ac:dyDescent="0.3">
      <c r="A80" s="3"/>
      <c r="B80" s="28" t="s">
        <v>360</v>
      </c>
      <c r="C80" s="29">
        <f>+C85*20.15%</f>
        <v>39509.112499999996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ht="15.75" x14ac:dyDescent="0.3">
      <c r="A81" s="3"/>
      <c r="B81" s="28" t="s">
        <v>361</v>
      </c>
      <c r="C81" s="29">
        <f>+C85*23.58%</f>
        <v>46234.484999999993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ht="15.75" x14ac:dyDescent="0.3">
      <c r="A82" s="3"/>
      <c r="B82" s="28" t="s">
        <v>362</v>
      </c>
      <c r="C82" s="29">
        <f>+C85*23.49%</f>
        <v>46058.017500000002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15.75" x14ac:dyDescent="0.3">
      <c r="A83" s="3"/>
      <c r="B83" s="28" t="s">
        <v>363</v>
      </c>
      <c r="C83" s="29">
        <f>+C85*19.68%</f>
        <v>38587.56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ht="16.5" thickBot="1" x14ac:dyDescent="0.35">
      <c r="A84" s="3"/>
      <c r="B84" s="33" t="s">
        <v>364</v>
      </c>
      <c r="C84" s="34">
        <f>+C85*3.02%</f>
        <v>5921.4650000000001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ht="16.5" thickBot="1" x14ac:dyDescent="0.35">
      <c r="A85" s="3"/>
      <c r="B85" s="37" t="s">
        <v>365</v>
      </c>
      <c r="C85" s="38">
        <f>F98</f>
        <v>196075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ht="15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ht="16.5" thickBo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ht="35.25" customHeight="1" thickBo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77" t="s">
        <v>383</v>
      </c>
      <c r="Q88" s="7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ht="15" customHeight="1" thickBo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9" t="s">
        <v>384</v>
      </c>
      <c r="Q89" s="80" t="s">
        <v>385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ht="1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81" t="s">
        <v>386</v>
      </c>
      <c r="Q90" s="82">
        <f>D110</f>
        <v>22250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ht="16.5" thickBot="1" x14ac:dyDescent="0.35">
      <c r="A91" s="3"/>
      <c r="B91" s="83" t="s">
        <v>387</v>
      </c>
      <c r="C91" s="84"/>
      <c r="D91" s="84"/>
      <c r="E91" s="84"/>
      <c r="F91" s="85"/>
      <c r="G91" s="3"/>
      <c r="H91" s="3"/>
      <c r="I91" s="3"/>
      <c r="J91" s="3"/>
      <c r="K91" s="3"/>
      <c r="L91" s="3"/>
      <c r="M91" s="3"/>
      <c r="N91" s="3"/>
      <c r="O91" s="3"/>
      <c r="P91" s="86" t="s">
        <v>388</v>
      </c>
      <c r="Q91" s="87">
        <f>G110</f>
        <v>6714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ht="16.5" thickBot="1" x14ac:dyDescent="0.35">
      <c r="A92" s="3"/>
      <c r="B92" s="88" t="s">
        <v>81</v>
      </c>
      <c r="C92" s="21" t="s">
        <v>389</v>
      </c>
      <c r="D92" s="89" t="s">
        <v>390</v>
      </c>
      <c r="E92" s="90" t="s">
        <v>368</v>
      </c>
      <c r="F92" s="21" t="s">
        <v>391</v>
      </c>
      <c r="G92" s="3"/>
      <c r="H92" s="3"/>
      <c r="I92" s="3"/>
      <c r="J92" s="3"/>
      <c r="K92" s="3"/>
      <c r="L92" s="3"/>
      <c r="M92" s="3"/>
      <c r="N92" s="3"/>
      <c r="O92" s="3"/>
      <c r="P92" s="86" t="s">
        <v>392</v>
      </c>
      <c r="Q92" s="87">
        <f>C110</f>
        <v>138368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ht="15.75" x14ac:dyDescent="0.3">
      <c r="A93" s="3"/>
      <c r="B93" s="73" t="s">
        <v>376</v>
      </c>
      <c r="C93" s="91">
        <f>SUM(C100:I100)</f>
        <v>64</v>
      </c>
      <c r="D93" s="91">
        <f>D100</f>
        <v>12</v>
      </c>
      <c r="E93" s="92">
        <f t="shared" ref="E93:E98" si="1">C93/$C$98</f>
        <v>0.10191082802547771</v>
      </c>
      <c r="F93" s="93">
        <f>SUM(C101:I101)</f>
        <v>19830</v>
      </c>
      <c r="G93" s="3"/>
      <c r="H93" s="3"/>
      <c r="I93" s="3"/>
      <c r="J93" s="3"/>
      <c r="K93" s="3"/>
      <c r="L93" s="3"/>
      <c r="M93" s="3"/>
      <c r="N93" s="3"/>
      <c r="O93" s="3"/>
      <c r="P93" s="86" t="s">
        <v>393</v>
      </c>
      <c r="Q93" s="87">
        <f>F110</f>
        <v>11408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ht="15.75" x14ac:dyDescent="0.3">
      <c r="A94" s="3"/>
      <c r="B94" s="73" t="s">
        <v>377</v>
      </c>
      <c r="C94" s="94">
        <f>SUM(C102:I102)</f>
        <v>261</v>
      </c>
      <c r="D94" s="94">
        <f>D102</f>
        <v>31</v>
      </c>
      <c r="E94" s="95">
        <f t="shared" si="1"/>
        <v>0.41560509554140129</v>
      </c>
      <c r="F94" s="96">
        <f>SUM(C103:I103)</f>
        <v>83850</v>
      </c>
      <c r="G94" s="3"/>
      <c r="H94" s="3"/>
      <c r="I94" s="3"/>
      <c r="J94" s="3"/>
      <c r="K94" s="3"/>
      <c r="L94" s="3"/>
      <c r="M94" s="3"/>
      <c r="N94" s="3"/>
      <c r="O94" s="3"/>
      <c r="P94" s="86" t="s">
        <v>394</v>
      </c>
      <c r="Q94" s="87">
        <f>E110</f>
        <v>9449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ht="16.5" thickBot="1" x14ac:dyDescent="0.35">
      <c r="A95" s="3"/>
      <c r="B95" s="73" t="s">
        <v>378</v>
      </c>
      <c r="C95" s="94">
        <f>SUM(C104:I104)</f>
        <v>122</v>
      </c>
      <c r="D95" s="94">
        <f>D104</f>
        <v>18</v>
      </c>
      <c r="E95" s="95">
        <f t="shared" si="1"/>
        <v>0.19426751592356689</v>
      </c>
      <c r="F95" s="96">
        <f>SUM(C105:I105)</f>
        <v>38650</v>
      </c>
      <c r="G95" s="3"/>
      <c r="H95" s="3"/>
      <c r="I95" s="3"/>
      <c r="J95" s="3"/>
      <c r="K95" s="3"/>
      <c r="L95" s="3"/>
      <c r="M95" s="3"/>
      <c r="N95" s="3"/>
      <c r="O95" s="3"/>
      <c r="P95" s="97" t="s">
        <v>395</v>
      </c>
      <c r="Q95" s="98">
        <f>H110</f>
        <v>7502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ht="16.5" thickBot="1" x14ac:dyDescent="0.35">
      <c r="A96" s="3"/>
      <c r="B96" s="73" t="s">
        <v>379</v>
      </c>
      <c r="C96" s="94">
        <f>SUM(C106:I106)</f>
        <v>70</v>
      </c>
      <c r="D96" s="94">
        <f>D106</f>
        <v>12</v>
      </c>
      <c r="E96" s="95">
        <f t="shared" si="1"/>
        <v>0.11146496815286625</v>
      </c>
      <c r="F96" s="96">
        <f>SUM(C107:I107)</f>
        <v>20899</v>
      </c>
      <c r="G96" s="3"/>
      <c r="H96" s="3"/>
      <c r="I96" s="3"/>
      <c r="J96" s="3"/>
      <c r="K96" s="3"/>
      <c r="L96" s="3"/>
      <c r="M96" s="3"/>
      <c r="N96" s="3"/>
      <c r="O96" s="3"/>
      <c r="P96" s="75" t="s">
        <v>365</v>
      </c>
      <c r="Q96" s="99">
        <f>SUM(Q90:Q95)</f>
        <v>195691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16.5" thickBot="1" x14ac:dyDescent="0.35">
      <c r="A97" s="3"/>
      <c r="B97" s="74" t="s">
        <v>380</v>
      </c>
      <c r="C97" s="100">
        <f>SUM(C108:I108)</f>
        <v>111</v>
      </c>
      <c r="D97" s="100">
        <f>D108</f>
        <v>16</v>
      </c>
      <c r="E97" s="101">
        <f t="shared" si="1"/>
        <v>0.17675159235668789</v>
      </c>
      <c r="F97" s="102">
        <f>SUM(C109:I109)</f>
        <v>32846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ht="15.75" x14ac:dyDescent="0.3">
      <c r="A98" s="3"/>
      <c r="B98" s="103" t="s">
        <v>381</v>
      </c>
      <c r="C98" s="104">
        <f>SUM(C93:C97)</f>
        <v>628</v>
      </c>
      <c r="D98" s="104">
        <f>SUM(D93:D97)</f>
        <v>89</v>
      </c>
      <c r="E98" s="105">
        <f t="shared" si="1"/>
        <v>1</v>
      </c>
      <c r="F98" s="106">
        <f>SUM(F93:F97)</f>
        <v>196075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ht="37.5" customHeight="1" x14ac:dyDescent="0.3">
      <c r="A99" s="3"/>
      <c r="B99" s="107" t="s">
        <v>81</v>
      </c>
      <c r="C99" s="107" t="s">
        <v>396</v>
      </c>
      <c r="D99" s="107" t="s">
        <v>390</v>
      </c>
      <c r="E99" s="107" t="s">
        <v>31</v>
      </c>
      <c r="F99" s="107" t="s">
        <v>373</v>
      </c>
      <c r="G99" s="107" t="s">
        <v>374</v>
      </c>
      <c r="H99" s="108" t="s">
        <v>397</v>
      </c>
      <c r="I99" s="109" t="s">
        <v>398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ht="15.75" x14ac:dyDescent="0.3">
      <c r="A100" s="3"/>
      <c r="B100" s="72" t="s">
        <v>376</v>
      </c>
      <c r="C100" s="72">
        <v>39</v>
      </c>
      <c r="D100" s="72">
        <v>12</v>
      </c>
      <c r="E100" s="72">
        <v>0</v>
      </c>
      <c r="F100" s="72">
        <v>1</v>
      </c>
      <c r="G100" s="72">
        <v>6</v>
      </c>
      <c r="H100" s="110">
        <v>6</v>
      </c>
      <c r="I100" s="7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15.75" x14ac:dyDescent="0.3">
      <c r="A101" s="3"/>
      <c r="B101" s="72"/>
      <c r="C101" s="111">
        <f>C100*368</f>
        <v>14352</v>
      </c>
      <c r="D101" s="111">
        <f>D100*250</f>
        <v>3000</v>
      </c>
      <c r="E101" s="111">
        <v>0</v>
      </c>
      <c r="F101" s="111">
        <f>F100*368</f>
        <v>368</v>
      </c>
      <c r="G101" s="111">
        <v>916</v>
      </c>
      <c r="H101" s="72">
        <v>1194</v>
      </c>
      <c r="I101" s="7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ht="15.75" x14ac:dyDescent="0.3">
      <c r="A102" s="3"/>
      <c r="B102" s="72" t="s">
        <v>377</v>
      </c>
      <c r="C102" s="72">
        <v>172</v>
      </c>
      <c r="D102" s="72">
        <v>31</v>
      </c>
      <c r="E102" s="72">
        <v>13</v>
      </c>
      <c r="F102" s="72">
        <v>13</v>
      </c>
      <c r="G102" s="112">
        <v>15</v>
      </c>
      <c r="H102" s="72">
        <v>15</v>
      </c>
      <c r="I102" s="72">
        <v>2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ht="15.75" x14ac:dyDescent="0.3">
      <c r="A103" s="3"/>
      <c r="B103" s="72"/>
      <c r="C103" s="111">
        <f>C102*368</f>
        <v>63296</v>
      </c>
      <c r="D103" s="111">
        <f>D102*250</f>
        <v>7750</v>
      </c>
      <c r="E103" s="113">
        <v>2996</v>
      </c>
      <c r="F103" s="111">
        <f>F102*368</f>
        <v>4784</v>
      </c>
      <c r="G103" s="111">
        <v>2288</v>
      </c>
      <c r="H103" s="72">
        <v>2558</v>
      </c>
      <c r="I103" s="72">
        <v>178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ht="15.75" x14ac:dyDescent="0.3">
      <c r="A104" s="3"/>
      <c r="B104" s="72" t="s">
        <v>378</v>
      </c>
      <c r="C104" s="72">
        <v>72</v>
      </c>
      <c r="D104" s="72">
        <v>18</v>
      </c>
      <c r="E104" s="72">
        <v>3</v>
      </c>
      <c r="F104" s="72">
        <v>10</v>
      </c>
      <c r="G104" s="112">
        <v>9</v>
      </c>
      <c r="H104" s="72">
        <v>9</v>
      </c>
      <c r="I104" s="72">
        <v>1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5.75" x14ac:dyDescent="0.3">
      <c r="A105" s="3"/>
      <c r="B105" s="72"/>
      <c r="C105" s="111">
        <f>C104*368</f>
        <v>26496</v>
      </c>
      <c r="D105" s="111">
        <f>D104*250</f>
        <v>4500</v>
      </c>
      <c r="E105" s="111">
        <v>691</v>
      </c>
      <c r="F105" s="111">
        <f>F104*368</f>
        <v>3680</v>
      </c>
      <c r="G105" s="111">
        <v>1373</v>
      </c>
      <c r="H105" s="72">
        <v>1704</v>
      </c>
      <c r="I105" s="72">
        <v>206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5.75" x14ac:dyDescent="0.3">
      <c r="A106" s="3"/>
      <c r="B106" s="72" t="s">
        <v>379</v>
      </c>
      <c r="C106" s="72">
        <v>34</v>
      </c>
      <c r="D106" s="72">
        <v>12</v>
      </c>
      <c r="E106" s="72">
        <v>12</v>
      </c>
      <c r="F106" s="72"/>
      <c r="G106" s="112">
        <v>6</v>
      </c>
      <c r="H106" s="72">
        <v>6</v>
      </c>
      <c r="I106" s="7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5.75" x14ac:dyDescent="0.3">
      <c r="A107" s="3"/>
      <c r="B107" s="72"/>
      <c r="C107" s="111">
        <f>C106*368</f>
        <v>12512</v>
      </c>
      <c r="D107" s="72">
        <f>D106*250</f>
        <v>3000</v>
      </c>
      <c r="E107" s="72">
        <v>2766</v>
      </c>
      <c r="F107" s="72"/>
      <c r="G107" s="72">
        <v>916</v>
      </c>
      <c r="H107" s="72">
        <v>1705</v>
      </c>
      <c r="I107" s="7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5.75" x14ac:dyDescent="0.3">
      <c r="A108" s="3"/>
      <c r="B108" s="72" t="s">
        <v>380</v>
      </c>
      <c r="C108" s="72">
        <v>59</v>
      </c>
      <c r="D108" s="72">
        <v>16</v>
      </c>
      <c r="E108" s="72">
        <v>13</v>
      </c>
      <c r="F108" s="72">
        <v>7</v>
      </c>
      <c r="G108" s="112">
        <v>8</v>
      </c>
      <c r="H108" s="72">
        <v>8</v>
      </c>
      <c r="I108" s="7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5.75" x14ac:dyDescent="0.3">
      <c r="A109" s="3"/>
      <c r="B109" s="72"/>
      <c r="C109" s="111">
        <f>C108*368</f>
        <v>21712</v>
      </c>
      <c r="D109" s="111">
        <f>D108*250</f>
        <v>4000</v>
      </c>
      <c r="E109" s="111">
        <v>2996</v>
      </c>
      <c r="F109" s="111">
        <f>F108*368</f>
        <v>2576</v>
      </c>
      <c r="G109" s="111">
        <v>1221</v>
      </c>
      <c r="H109" s="72">
        <v>341</v>
      </c>
      <c r="I109" s="7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ht="15.75" x14ac:dyDescent="0.3">
      <c r="A110" s="3"/>
      <c r="B110" s="72" t="s">
        <v>381</v>
      </c>
      <c r="C110" s="114">
        <f>C101+C103+C105+C107+C109</f>
        <v>138368</v>
      </c>
      <c r="D110" s="114">
        <f>D101+D103+D105+D107+D109</f>
        <v>22250</v>
      </c>
      <c r="E110" s="114">
        <f>E101+E103+E105+E107+E109</f>
        <v>9449</v>
      </c>
      <c r="F110" s="114">
        <f>F103+F105+F109+F107+F101</f>
        <v>11408</v>
      </c>
      <c r="G110" s="114">
        <f>G101+G103+G105+G107+G109</f>
        <v>6714</v>
      </c>
      <c r="H110" s="114">
        <f>H101+H103+H105+H107+H109</f>
        <v>7502</v>
      </c>
      <c r="I110" s="114">
        <f>SUM(I103+I105)</f>
        <v>384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6.5" customHeight="1" x14ac:dyDescent="0.3">
      <c r="A111" s="3"/>
      <c r="B111" s="115" t="s">
        <v>399</v>
      </c>
      <c r="C111" s="3">
        <f t="shared" ref="C111:H111" si="2">C100+C102+C104+C106+C108</f>
        <v>376</v>
      </c>
      <c r="D111" s="3">
        <f t="shared" si="2"/>
        <v>89</v>
      </c>
      <c r="E111" s="3">
        <f t="shared" si="2"/>
        <v>41</v>
      </c>
      <c r="F111" s="3">
        <f t="shared" si="2"/>
        <v>31</v>
      </c>
      <c r="G111" s="3">
        <f t="shared" si="2"/>
        <v>44</v>
      </c>
      <c r="H111" s="3">
        <f t="shared" si="2"/>
        <v>44</v>
      </c>
      <c r="I111" s="3">
        <f>I102+I104</f>
        <v>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ht="26.25" customHeight="1" thickBot="1" x14ac:dyDescent="0.35">
      <c r="A112" s="3"/>
      <c r="B112" s="116" t="s">
        <v>400</v>
      </c>
      <c r="C112" s="116"/>
      <c r="D112" s="117"/>
      <c r="E112" s="49"/>
      <c r="F112" s="4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ht="16.5" thickBot="1" x14ac:dyDescent="0.35">
      <c r="A113" s="3"/>
      <c r="B113" s="118" t="s">
        <v>401</v>
      </c>
      <c r="C113" s="118" t="s">
        <v>402</v>
      </c>
      <c r="D113" s="118"/>
      <c r="E113" s="49"/>
      <c r="F113" s="3"/>
      <c r="G113" s="49"/>
      <c r="H113" s="3"/>
      <c r="I113" s="3"/>
      <c r="J113" s="3"/>
      <c r="K113" s="3"/>
      <c r="L113" s="3"/>
      <c r="M113" s="3"/>
      <c r="N113" s="3"/>
      <c r="O113" s="3"/>
      <c r="P113" s="236" t="s">
        <v>403</v>
      </c>
      <c r="Q113" s="11"/>
      <c r="R113" s="119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ht="158.25" thickBot="1" x14ac:dyDescent="0.35">
      <c r="A114" s="3"/>
      <c r="B114" s="120" t="s">
        <v>404</v>
      </c>
      <c r="C114" s="121" t="s">
        <v>405</v>
      </c>
      <c r="D114" s="121"/>
      <c r="E114" s="49"/>
      <c r="F114" s="3"/>
      <c r="G114" s="3"/>
      <c r="H114" s="49"/>
      <c r="I114" s="3"/>
      <c r="J114" s="3"/>
      <c r="K114" s="3"/>
      <c r="L114" s="3"/>
      <c r="M114" s="3"/>
      <c r="N114" s="3"/>
      <c r="O114" s="3"/>
      <c r="P114" s="238" t="s">
        <v>389</v>
      </c>
      <c r="Q114" s="122" t="s">
        <v>384</v>
      </c>
      <c r="R114" s="123" t="s">
        <v>368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ht="47.25" x14ac:dyDescent="0.3">
      <c r="A115" s="3"/>
      <c r="B115" s="124" t="s">
        <v>406</v>
      </c>
      <c r="C115" s="121" t="s">
        <v>407</v>
      </c>
      <c r="D115" s="12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37" t="s">
        <v>386</v>
      </c>
      <c r="Q115" s="125">
        <f>D111</f>
        <v>89</v>
      </c>
      <c r="R115" s="126">
        <f t="shared" ref="R115:R120" si="3">Q115/$Q$121</f>
        <v>0.1424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ht="15.7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127" t="s">
        <v>388</v>
      </c>
      <c r="Q116" s="128">
        <f>G111</f>
        <v>44</v>
      </c>
      <c r="R116" s="126">
        <f t="shared" si="3"/>
        <v>7.0400000000000004E-2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ht="31.5" x14ac:dyDescent="0.3">
      <c r="A117" s="3"/>
      <c r="B117" s="129" t="s">
        <v>408</v>
      </c>
      <c r="C117" s="130" t="s">
        <v>409</v>
      </c>
      <c r="D117" s="13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127" t="s">
        <v>392</v>
      </c>
      <c r="Q117" s="128">
        <f>C111</f>
        <v>376</v>
      </c>
      <c r="R117" s="126">
        <f t="shared" si="3"/>
        <v>0.60160000000000002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ht="47.25" x14ac:dyDescent="0.3">
      <c r="A118" s="3"/>
      <c r="B118" s="131" t="s">
        <v>406</v>
      </c>
      <c r="C118" s="130" t="s">
        <v>410</v>
      </c>
      <c r="D118" s="13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127" t="s">
        <v>393</v>
      </c>
      <c r="Q118" s="128">
        <f>F111</f>
        <v>31</v>
      </c>
      <c r="R118" s="126">
        <f t="shared" si="3"/>
        <v>4.9599999999999998E-2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ht="16.5" thickBo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132" t="s">
        <v>394</v>
      </c>
      <c r="Q119" s="133">
        <f>E111</f>
        <v>41</v>
      </c>
      <c r="R119" s="134">
        <f t="shared" si="3"/>
        <v>6.5600000000000006E-2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79.5" thickBot="1" x14ac:dyDescent="0.35">
      <c r="A120" s="3"/>
      <c r="B120" s="135" t="s">
        <v>411</v>
      </c>
      <c r="C120" s="135" t="s">
        <v>412</v>
      </c>
      <c r="D120" s="13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136" t="s">
        <v>395</v>
      </c>
      <c r="Q120" s="137">
        <f>H111</f>
        <v>44</v>
      </c>
      <c r="R120" s="138">
        <f t="shared" si="3"/>
        <v>7.0400000000000004E-2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ht="48" thickBot="1" x14ac:dyDescent="0.35">
      <c r="A121" s="3"/>
      <c r="B121" s="139" t="s">
        <v>406</v>
      </c>
      <c r="C121" s="135" t="s">
        <v>410</v>
      </c>
      <c r="D121" s="13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140" t="s">
        <v>365</v>
      </c>
      <c r="Q121" s="141">
        <f>SUM(Q115:Q120)</f>
        <v>625</v>
      </c>
      <c r="R121" s="142">
        <f>SUM(R115:R120)</f>
        <v>1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ht="15.7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ht="78.75" x14ac:dyDescent="0.3">
      <c r="A123" s="3"/>
      <c r="B123" s="143" t="s">
        <v>413</v>
      </c>
      <c r="C123" s="144" t="s">
        <v>414</v>
      </c>
      <c r="D123" s="14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ht="63" x14ac:dyDescent="0.3">
      <c r="A124" s="3"/>
      <c r="B124" s="145" t="s">
        <v>406</v>
      </c>
      <c r="C124" s="144" t="s">
        <v>415</v>
      </c>
      <c r="D124" s="14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15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ht="15.7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ht="15.7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ht="24" customHeight="1" x14ac:dyDescent="0.3">
      <c r="A128" s="3"/>
      <c r="B128" s="146" t="s">
        <v>416</v>
      </c>
      <c r="C128" s="14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ht="15.75" x14ac:dyDescent="0.3">
      <c r="A129" s="3"/>
      <c r="B129" s="72" t="s">
        <v>417</v>
      </c>
      <c r="C129" s="111">
        <f>F147+H147+G147+I147+J147+K147</f>
        <v>21709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15.75" x14ac:dyDescent="0.3">
      <c r="A130" s="3"/>
      <c r="B130" s="72" t="s">
        <v>418</v>
      </c>
      <c r="C130" s="111">
        <f>F150+G150+H150+I150+J150+K150</f>
        <v>14609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ht="15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ht="15.75" x14ac:dyDescent="0.3">
      <c r="A132" s="3"/>
      <c r="B132" s="147" t="s">
        <v>419</v>
      </c>
      <c r="C132" s="147"/>
      <c r="D132" s="148" t="s">
        <v>420</v>
      </c>
      <c r="E132" s="148" t="s">
        <v>421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ht="15.75" x14ac:dyDescent="0.3">
      <c r="A133" s="3"/>
      <c r="B133" s="72" t="s">
        <v>422</v>
      </c>
      <c r="C133" s="111">
        <v>11256</v>
      </c>
      <c r="D133" s="111"/>
      <c r="E133" s="111">
        <v>36194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ht="15.75" x14ac:dyDescent="0.3">
      <c r="A134" s="3"/>
      <c r="B134" s="72" t="s">
        <v>374</v>
      </c>
      <c r="C134" s="111">
        <v>7477</v>
      </c>
      <c r="D134" s="111"/>
      <c r="E134" s="111">
        <v>26908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15.75" x14ac:dyDescent="0.3">
      <c r="A135" s="3"/>
      <c r="B135" s="72" t="s">
        <v>390</v>
      </c>
      <c r="C135" s="111">
        <v>19262</v>
      </c>
      <c r="D135" s="111"/>
      <c r="E135" s="111">
        <v>49979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ht="15.75" x14ac:dyDescent="0.3">
      <c r="A136" s="3"/>
      <c r="B136" s="72" t="s">
        <v>396</v>
      </c>
      <c r="C136" s="111">
        <v>119596</v>
      </c>
      <c r="D136" s="111"/>
      <c r="E136" s="111">
        <v>315414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ht="15.75" x14ac:dyDescent="0.3">
      <c r="A137" s="3"/>
      <c r="B137" s="72" t="s">
        <v>373</v>
      </c>
      <c r="C137" s="111">
        <v>12871</v>
      </c>
      <c r="D137" s="111"/>
      <c r="E137" s="111">
        <v>40289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ht="15.75" x14ac:dyDescent="0.3">
      <c r="A138" s="3"/>
      <c r="B138" s="72" t="s">
        <v>423</v>
      </c>
      <c r="C138" s="111">
        <v>156</v>
      </c>
      <c r="D138" s="111"/>
      <c r="E138" s="111">
        <v>156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ht="15.75" x14ac:dyDescent="0.3">
      <c r="A139" s="3"/>
      <c r="B139" s="72" t="s">
        <v>424</v>
      </c>
      <c r="C139" s="111">
        <v>7170</v>
      </c>
      <c r="D139" s="111"/>
      <c r="E139" s="111">
        <v>10800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15.75" x14ac:dyDescent="0.3">
      <c r="A140" s="3"/>
      <c r="B140" s="72" t="s">
        <v>365</v>
      </c>
      <c r="C140" s="114">
        <f>SUM(C133:C139)</f>
        <v>177788</v>
      </c>
      <c r="D140" s="76"/>
      <c r="E140" s="114">
        <f>SUM(E133:E139)</f>
        <v>479740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ht="15.7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ht="15.7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15.7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ht="15.7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ht="19.5" x14ac:dyDescent="0.35">
      <c r="A145" s="3"/>
      <c r="B145" s="3"/>
      <c r="C145" s="3"/>
      <c r="D145" s="3"/>
      <c r="E145" s="149"/>
      <c r="F145" s="150" t="s">
        <v>425</v>
      </c>
      <c r="G145" s="150"/>
      <c r="H145" s="150"/>
      <c r="I145" s="3"/>
      <c r="J145" s="3"/>
      <c r="K145" s="3" t="s">
        <v>426</v>
      </c>
      <c r="L145" s="3"/>
      <c r="M145" s="3"/>
      <c r="N145" s="151" t="s">
        <v>427</v>
      </c>
      <c r="O145" s="152" t="s">
        <v>14</v>
      </c>
      <c r="P145" s="152"/>
      <c r="Q145" s="153" t="s">
        <v>15</v>
      </c>
      <c r="R145" s="154" t="s">
        <v>428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8" ht="19.5" x14ac:dyDescent="0.35">
      <c r="A146" s="3"/>
      <c r="B146" s="3"/>
      <c r="C146" s="3"/>
      <c r="D146" s="3"/>
      <c r="E146" s="149"/>
      <c r="F146" s="149">
        <v>2017</v>
      </c>
      <c r="G146" s="149">
        <v>2018</v>
      </c>
      <c r="H146" s="149">
        <v>2019</v>
      </c>
      <c r="I146" s="149">
        <v>2020</v>
      </c>
      <c r="J146" s="149">
        <v>2021</v>
      </c>
      <c r="K146" s="149">
        <v>2022</v>
      </c>
      <c r="L146" s="3"/>
      <c r="M146" s="155"/>
      <c r="N146" s="151" t="s">
        <v>28</v>
      </c>
      <c r="O146" s="156">
        <v>7368</v>
      </c>
      <c r="P146" s="156"/>
      <c r="Q146" s="157">
        <v>7463</v>
      </c>
      <c r="R146" s="157">
        <v>14831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8" ht="63" x14ac:dyDescent="0.3">
      <c r="A147" s="3"/>
      <c r="B147" s="3"/>
      <c r="C147" s="3"/>
      <c r="D147" s="3"/>
      <c r="E147" s="158" t="s">
        <v>429</v>
      </c>
      <c r="F147" s="111">
        <v>10149</v>
      </c>
      <c r="G147" s="111">
        <v>4765</v>
      </c>
      <c r="H147" s="111">
        <v>3273</v>
      </c>
      <c r="I147" s="72">
        <v>808</v>
      </c>
      <c r="J147" s="159">
        <v>1947</v>
      </c>
      <c r="K147" s="72">
        <v>767</v>
      </c>
      <c r="L147" s="239"/>
      <c r="M147" s="3"/>
      <c r="N147" s="151" t="s">
        <v>31</v>
      </c>
      <c r="O147" s="156">
        <v>8065</v>
      </c>
      <c r="P147" s="156"/>
      <c r="Q147" s="157">
        <v>8214</v>
      </c>
      <c r="R147" s="157">
        <v>16279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8" ht="47.25" x14ac:dyDescent="0.3">
      <c r="A148" s="3"/>
      <c r="B148" s="3"/>
      <c r="C148" s="3"/>
      <c r="D148" s="3"/>
      <c r="E148" s="158" t="s">
        <v>430</v>
      </c>
      <c r="F148" s="111">
        <v>3777</v>
      </c>
      <c r="G148" s="111">
        <v>7951</v>
      </c>
      <c r="H148" s="111">
        <v>3893</v>
      </c>
      <c r="I148" s="72">
        <v>951</v>
      </c>
      <c r="J148" s="159">
        <v>1331</v>
      </c>
      <c r="K148" s="72">
        <v>1514</v>
      </c>
      <c r="L148" s="239"/>
      <c r="M148" s="3"/>
      <c r="N148" s="151" t="s">
        <v>13</v>
      </c>
      <c r="O148" s="156">
        <v>61038</v>
      </c>
      <c r="P148" s="156"/>
      <c r="Q148" s="157">
        <v>63193</v>
      </c>
      <c r="R148" s="157">
        <v>124231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8" ht="31.5" x14ac:dyDescent="0.3">
      <c r="A149" s="3"/>
      <c r="B149" s="3"/>
      <c r="C149" s="3"/>
      <c r="D149" s="3"/>
      <c r="E149" s="158" t="s">
        <v>431</v>
      </c>
      <c r="F149" s="111">
        <v>2490</v>
      </c>
      <c r="G149" s="111"/>
      <c r="H149" s="111">
        <v>1496</v>
      </c>
      <c r="I149" s="72">
        <v>505</v>
      </c>
      <c r="J149" s="159">
        <v>447</v>
      </c>
      <c r="K149" s="72">
        <v>702</v>
      </c>
      <c r="L149" s="239"/>
      <c r="M149" s="3"/>
      <c r="N149" s="151" t="s">
        <v>18</v>
      </c>
      <c r="O149" s="156">
        <v>8312</v>
      </c>
      <c r="P149" s="156"/>
      <c r="Q149" s="157">
        <v>9035</v>
      </c>
      <c r="R149" s="157">
        <v>17347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8" ht="31.5" x14ac:dyDescent="0.3">
      <c r="A150" s="3"/>
      <c r="B150" s="3"/>
      <c r="C150" s="3"/>
      <c r="D150" s="3"/>
      <c r="E150" s="158" t="s">
        <v>432</v>
      </c>
      <c r="F150" s="111">
        <v>1668</v>
      </c>
      <c r="G150" s="111">
        <v>4765</v>
      </c>
      <c r="H150" s="111">
        <v>2377</v>
      </c>
      <c r="I150" s="72">
        <v>1054</v>
      </c>
      <c r="J150" s="159">
        <v>4371</v>
      </c>
      <c r="K150" s="72">
        <v>374</v>
      </c>
      <c r="L150" s="239"/>
      <c r="M150" s="3"/>
      <c r="N150" s="151" t="s">
        <v>40</v>
      </c>
      <c r="O150" s="156">
        <v>3846</v>
      </c>
      <c r="P150" s="156"/>
      <c r="Q150" s="157">
        <v>4229</v>
      </c>
      <c r="R150" s="157">
        <v>8075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8" ht="19.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60" t="s">
        <v>428</v>
      </c>
      <c r="O151" s="156">
        <v>88629</v>
      </c>
      <c r="P151" s="156"/>
      <c r="Q151" s="157">
        <v>92134</v>
      </c>
      <c r="R151" s="157">
        <v>180763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8" ht="15.7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ht="15.7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ht="15.7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15.7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ht="15.7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ht="15.7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ht="15.7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ht="15.7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ht="15.7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15.7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ht="15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ht="15.75" x14ac:dyDescent="0.3">
      <c r="A165" s="3"/>
      <c r="B165" s="3"/>
      <c r="C165" s="3"/>
      <c r="D165" s="148" t="s">
        <v>83</v>
      </c>
      <c r="E165" s="148" t="s">
        <v>84</v>
      </c>
      <c r="F165" s="16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15.75" x14ac:dyDescent="0.3">
      <c r="A166" s="3"/>
      <c r="B166" s="3"/>
      <c r="C166" s="3"/>
      <c r="D166" s="111" t="s">
        <v>85</v>
      </c>
      <c r="E166" s="111">
        <v>172597</v>
      </c>
      <c r="F166" s="1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ht="15.75" x14ac:dyDescent="0.3">
      <c r="A167" s="3"/>
      <c r="B167" s="3"/>
      <c r="C167" s="3"/>
      <c r="D167" s="111" t="s">
        <v>86</v>
      </c>
      <c r="E167" s="111">
        <v>3163</v>
      </c>
      <c r="F167" s="1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ht="15.75" x14ac:dyDescent="0.3">
      <c r="A168" s="3"/>
      <c r="B168" s="3"/>
      <c r="C168" s="3"/>
      <c r="D168" s="111" t="s">
        <v>87</v>
      </c>
      <c r="E168" s="111">
        <v>41</v>
      </c>
      <c r="F168" s="1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ht="15.75" x14ac:dyDescent="0.3">
      <c r="A169" s="3"/>
      <c r="B169" s="3"/>
      <c r="C169" s="3"/>
      <c r="D169" s="111" t="s">
        <v>88</v>
      </c>
      <c r="E169" s="111">
        <v>44</v>
      </c>
      <c r="F169" s="1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ht="15.75" x14ac:dyDescent="0.3">
      <c r="A170" s="3"/>
      <c r="B170" s="3"/>
      <c r="C170" s="3"/>
      <c r="D170" s="111" t="s">
        <v>89</v>
      </c>
      <c r="E170" s="111">
        <v>15</v>
      </c>
      <c r="F170" s="1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ht="15.75" x14ac:dyDescent="0.3">
      <c r="A171" s="3"/>
      <c r="B171" s="3"/>
      <c r="C171" s="3"/>
      <c r="D171" s="76"/>
      <c r="E171" s="111">
        <f>SUM(E166:E170)</f>
        <v>175860</v>
      </c>
      <c r="F171" s="3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ht="15.7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15.7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ht="15.7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ht="15.7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ht="15.7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ht="15.7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ht="15.75" x14ac:dyDescent="0.3">
      <c r="A178" s="3"/>
      <c r="B178" s="148"/>
      <c r="C178" s="148" t="s">
        <v>391</v>
      </c>
      <c r="D178" s="148" t="s">
        <v>433</v>
      </c>
      <c r="E178" s="148" t="s">
        <v>434</v>
      </c>
      <c r="F178" s="148" t="s">
        <v>435</v>
      </c>
      <c r="G178" s="148" t="s">
        <v>436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ht="15.75" x14ac:dyDescent="0.3">
      <c r="A179" s="3"/>
      <c r="B179" s="162"/>
      <c r="C179" s="162"/>
      <c r="D179" s="163">
        <v>43070</v>
      </c>
      <c r="E179" s="164">
        <v>118264</v>
      </c>
      <c r="F179" s="164">
        <v>128399</v>
      </c>
      <c r="G179" s="165">
        <f t="shared" ref="G179:G185" si="4">E179/F179</f>
        <v>0.92106636344519821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15.75" x14ac:dyDescent="0.3">
      <c r="A180" s="3"/>
      <c r="B180" s="72" t="s">
        <v>434</v>
      </c>
      <c r="C180" s="111">
        <f>C140</f>
        <v>177788</v>
      </c>
      <c r="D180" s="166">
        <v>43101</v>
      </c>
      <c r="E180" s="111">
        <v>118493</v>
      </c>
      <c r="F180" s="111">
        <v>133551</v>
      </c>
      <c r="G180" s="167">
        <f t="shared" si="4"/>
        <v>0.88724906589991837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ht="15.75" x14ac:dyDescent="0.3">
      <c r="A181" s="3"/>
      <c r="B181" s="72" t="s">
        <v>437</v>
      </c>
      <c r="C181" s="111">
        <f>F98</f>
        <v>196075</v>
      </c>
      <c r="D181" s="166">
        <v>43132</v>
      </c>
      <c r="E181" s="111">
        <v>121673</v>
      </c>
      <c r="F181" s="111">
        <v>138419</v>
      </c>
      <c r="G181" s="167">
        <f t="shared" si="4"/>
        <v>0.87901949876823271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ht="15.75" x14ac:dyDescent="0.3">
      <c r="A182" s="3"/>
      <c r="B182" s="72" t="s">
        <v>438</v>
      </c>
      <c r="C182" s="168">
        <f>(C180/C181)*100</f>
        <v>90.673466785668751</v>
      </c>
      <c r="D182" s="166">
        <v>43160</v>
      </c>
      <c r="E182" s="111"/>
      <c r="F182" s="111"/>
      <c r="G182" s="167" t="e">
        <f t="shared" si="4"/>
        <v>#DIV/0!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ht="15.75" x14ac:dyDescent="0.3">
      <c r="A183" s="3"/>
      <c r="B183" s="3"/>
      <c r="C183" s="3"/>
      <c r="D183" s="166">
        <v>43191</v>
      </c>
      <c r="E183" s="111"/>
      <c r="F183" s="111"/>
      <c r="G183" s="167" t="e">
        <f t="shared" si="4"/>
        <v>#DIV/0!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ht="15.75" x14ac:dyDescent="0.3">
      <c r="A184" s="3"/>
      <c r="B184" s="3"/>
      <c r="C184" s="3" t="s">
        <v>439</v>
      </c>
      <c r="D184" s="166">
        <v>43221</v>
      </c>
      <c r="E184" s="111"/>
      <c r="F184" s="111"/>
      <c r="G184" s="167" t="e">
        <f t="shared" si="4"/>
        <v>#DIV/0!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ht="15.75" x14ac:dyDescent="0.3">
      <c r="A185" s="3"/>
      <c r="B185" s="3" t="s">
        <v>440</v>
      </c>
      <c r="C185" s="3" t="s">
        <v>441</v>
      </c>
      <c r="D185" s="166">
        <v>43252</v>
      </c>
      <c r="E185" s="111"/>
      <c r="F185" s="111"/>
      <c r="G185" s="167" t="e">
        <f t="shared" si="4"/>
        <v>#DIV/0!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ht="15.75" x14ac:dyDescent="0.3">
      <c r="A186" s="3"/>
      <c r="B186" s="3"/>
      <c r="C186" s="169">
        <f>(C180/C181)*100</f>
        <v>90.673466785668751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ht="15.7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ht="15.7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15.7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ht="15.7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ht="15.7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ht="15.7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15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15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ht="15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ht="15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ht="15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ht="15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ht="15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ht="15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15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ht="15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ht="15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ht="15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ht="15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16" t="s">
        <v>442</v>
      </c>
      <c r="O209" s="116"/>
      <c r="P209" s="116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ht="38.25" customHeight="1" x14ac:dyDescent="0.3">
      <c r="A210" s="3"/>
      <c r="B210" s="148" t="s">
        <v>433</v>
      </c>
      <c r="C210" s="148" t="s">
        <v>443</v>
      </c>
      <c r="D210" s="148" t="s">
        <v>435</v>
      </c>
      <c r="E210" s="148" t="s">
        <v>356</v>
      </c>
      <c r="F210" s="148" t="s">
        <v>444</v>
      </c>
      <c r="G210" s="148" t="s">
        <v>445</v>
      </c>
      <c r="H210" s="148" t="s">
        <v>446</v>
      </c>
      <c r="I210" s="148" t="s">
        <v>356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ht="15.75" x14ac:dyDescent="0.3">
      <c r="A211" s="3"/>
      <c r="B211" s="166">
        <v>42005</v>
      </c>
      <c r="C211" s="164">
        <v>973795</v>
      </c>
      <c r="D211" s="164">
        <v>26720</v>
      </c>
      <c r="E211" s="170">
        <f>D211/C211</f>
        <v>2.7439040044362518E-2</v>
      </c>
      <c r="F211" s="111"/>
      <c r="G211" s="3"/>
      <c r="H211" s="3"/>
      <c r="I211" s="3"/>
      <c r="J211" s="3"/>
      <c r="K211" s="3"/>
      <c r="L211" s="3"/>
      <c r="M211" s="3"/>
      <c r="N211" t="s">
        <v>447</v>
      </c>
      <c r="O211" s="171" t="s">
        <v>15</v>
      </c>
      <c r="Q211" s="172" t="s">
        <v>14</v>
      </c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15.75" x14ac:dyDescent="0.3">
      <c r="A212" s="3"/>
      <c r="B212" s="166">
        <v>42036</v>
      </c>
      <c r="C212" s="164">
        <v>973795</v>
      </c>
      <c r="D212" s="164">
        <v>26720</v>
      </c>
      <c r="E212" s="170">
        <f t="shared" ref="E212:E234" si="5">D212/C212</f>
        <v>2.7439040044362518E-2</v>
      </c>
      <c r="F212" s="111"/>
      <c r="G212" s="3"/>
      <c r="H212" s="3"/>
      <c r="I212" s="3"/>
      <c r="J212" s="3"/>
      <c r="K212" s="3"/>
      <c r="L212" s="3"/>
      <c r="M212" s="3"/>
      <c r="N212">
        <v>0</v>
      </c>
      <c r="O212" s="173">
        <v>7523</v>
      </c>
      <c r="P212" s="174">
        <f>O212*-1</f>
        <v>-7523</v>
      </c>
      <c r="Q212" s="173">
        <v>7360</v>
      </c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ht="15.75" x14ac:dyDescent="0.3">
      <c r="A213" s="3"/>
      <c r="B213" s="166">
        <v>42064</v>
      </c>
      <c r="C213" s="164">
        <v>973795</v>
      </c>
      <c r="D213" s="164">
        <v>26720</v>
      </c>
      <c r="E213" s="170">
        <f t="shared" si="5"/>
        <v>2.7439040044362518E-2</v>
      </c>
      <c r="F213" s="111"/>
      <c r="G213" s="3"/>
      <c r="H213" s="3"/>
      <c r="I213" s="3"/>
      <c r="J213" s="3"/>
      <c r="K213" s="3"/>
      <c r="L213" s="3"/>
      <c r="M213" s="3"/>
      <c r="N213">
        <v>1</v>
      </c>
      <c r="O213" s="173">
        <v>13579</v>
      </c>
      <c r="P213" s="174">
        <f t="shared" ref="P213:P217" si="6">O213*-1</f>
        <v>-13579</v>
      </c>
      <c r="Q213" s="173">
        <v>13094</v>
      </c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ht="15.75" x14ac:dyDescent="0.3">
      <c r="A214" s="3"/>
      <c r="B214" s="166">
        <v>42095</v>
      </c>
      <c r="C214" s="164">
        <v>973795</v>
      </c>
      <c r="D214" s="164">
        <v>26720</v>
      </c>
      <c r="E214" s="170">
        <f t="shared" si="5"/>
        <v>2.7439040044362518E-2</v>
      </c>
      <c r="F214" s="111"/>
      <c r="G214" s="3"/>
      <c r="H214" s="3"/>
      <c r="I214" s="3"/>
      <c r="J214" s="3"/>
      <c r="K214" s="3"/>
      <c r="L214" s="3"/>
      <c r="M214" s="3"/>
      <c r="N214">
        <v>2</v>
      </c>
      <c r="O214" s="173">
        <v>17941</v>
      </c>
      <c r="P214" s="174">
        <f t="shared" si="6"/>
        <v>-17941</v>
      </c>
      <c r="Q214" s="173">
        <v>17385</v>
      </c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ht="15.75" x14ac:dyDescent="0.3">
      <c r="A215" s="3"/>
      <c r="B215" s="166">
        <v>42125</v>
      </c>
      <c r="C215" s="164">
        <v>973795</v>
      </c>
      <c r="D215" s="164">
        <v>28078</v>
      </c>
      <c r="E215" s="170">
        <f t="shared" si="5"/>
        <v>2.8833584070569268E-2</v>
      </c>
      <c r="F215" s="111"/>
      <c r="G215" s="3"/>
      <c r="H215" s="3"/>
      <c r="I215" s="3"/>
      <c r="J215" s="3"/>
      <c r="K215" s="3"/>
      <c r="L215" s="3"/>
      <c r="M215" s="3"/>
      <c r="N215">
        <v>3</v>
      </c>
      <c r="O215" s="173">
        <v>21646</v>
      </c>
      <c r="P215" s="174">
        <f t="shared" si="6"/>
        <v>-21646</v>
      </c>
      <c r="Q215" s="173">
        <v>21039</v>
      </c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ht="15.75" x14ac:dyDescent="0.3">
      <c r="A216" s="3"/>
      <c r="B216" s="166">
        <v>42156</v>
      </c>
      <c r="C216" s="164">
        <v>973795</v>
      </c>
      <c r="D216" s="164">
        <v>28745</v>
      </c>
      <c r="E216" s="170">
        <f t="shared" si="5"/>
        <v>2.9518533161497031E-2</v>
      </c>
      <c r="F216" s="111"/>
      <c r="G216" s="3"/>
      <c r="H216" s="3"/>
      <c r="I216" s="3"/>
      <c r="J216" s="3"/>
      <c r="K216" s="3"/>
      <c r="L216" s="3"/>
      <c r="M216" s="3"/>
      <c r="N216">
        <v>4</v>
      </c>
      <c r="O216" s="173">
        <v>21106</v>
      </c>
      <c r="P216" s="174">
        <f t="shared" si="6"/>
        <v>-21106</v>
      </c>
      <c r="Q216" s="173">
        <v>20259</v>
      </c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ht="15.75" x14ac:dyDescent="0.3">
      <c r="A217" s="3"/>
      <c r="B217" s="166">
        <v>42186</v>
      </c>
      <c r="C217" s="164">
        <v>973795</v>
      </c>
      <c r="D217" s="164">
        <v>28754</v>
      </c>
      <c r="E217" s="170">
        <f t="shared" si="5"/>
        <v>2.9527775353128737E-2</v>
      </c>
      <c r="F217" s="111"/>
      <c r="G217" s="3"/>
      <c r="H217" s="3"/>
      <c r="I217" s="3"/>
      <c r="J217" s="3"/>
      <c r="K217" s="3"/>
      <c r="L217" s="3"/>
      <c r="M217" s="3"/>
      <c r="N217">
        <v>5</v>
      </c>
      <c r="O217" s="173">
        <v>7320</v>
      </c>
      <c r="P217" s="174">
        <f t="shared" si="6"/>
        <v>-7320</v>
      </c>
      <c r="Q217" s="173">
        <v>7128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ht="15.75" x14ac:dyDescent="0.3">
      <c r="A218" s="3"/>
      <c r="B218" s="166">
        <v>42217</v>
      </c>
      <c r="C218" s="164">
        <v>973795</v>
      </c>
      <c r="D218" s="164">
        <v>30562</v>
      </c>
      <c r="E218" s="170">
        <f t="shared" si="5"/>
        <v>3.1384428960920932E-2</v>
      </c>
      <c r="F218" s="11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ht="15.75" x14ac:dyDescent="0.3">
      <c r="A219" s="3"/>
      <c r="B219" s="166">
        <v>42248</v>
      </c>
      <c r="C219" s="164">
        <v>973795</v>
      </c>
      <c r="D219" s="164">
        <v>31014</v>
      </c>
      <c r="E219" s="170">
        <f t="shared" si="5"/>
        <v>3.184859236286898E-2</v>
      </c>
      <c r="F219" s="11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ht="15.75" x14ac:dyDescent="0.3">
      <c r="A220" s="3"/>
      <c r="B220" s="166">
        <v>42278</v>
      </c>
      <c r="C220" s="164">
        <v>973795</v>
      </c>
      <c r="D220" s="164">
        <v>31466</v>
      </c>
      <c r="E220" s="170">
        <f t="shared" si="5"/>
        <v>3.2312755764817028E-2</v>
      </c>
      <c r="F220" s="11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15.75" x14ac:dyDescent="0.3">
      <c r="A221" s="3"/>
      <c r="B221" s="166">
        <v>42309</v>
      </c>
      <c r="C221" s="164">
        <v>973795</v>
      </c>
      <c r="D221" s="164">
        <v>32286</v>
      </c>
      <c r="E221" s="170">
        <f t="shared" si="5"/>
        <v>3.3154822113483841E-2</v>
      </c>
      <c r="F221" s="11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ht="15.75" x14ac:dyDescent="0.3">
      <c r="A222" s="3"/>
      <c r="B222" s="166">
        <v>42339</v>
      </c>
      <c r="C222" s="164">
        <v>973795</v>
      </c>
      <c r="D222" s="164">
        <v>38910</v>
      </c>
      <c r="E222" s="170">
        <f t="shared" si="5"/>
        <v>3.9957075154421616E-2</v>
      </c>
      <c r="F222" s="11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ht="15.75" x14ac:dyDescent="0.3">
      <c r="A223" s="3"/>
      <c r="B223" s="166">
        <v>42370</v>
      </c>
      <c r="C223" s="164">
        <v>969721</v>
      </c>
      <c r="D223" s="164">
        <v>56530</v>
      </c>
      <c r="E223" s="170">
        <f t="shared" si="5"/>
        <v>5.8295117874110181E-2</v>
      </c>
      <c r="F223" s="11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ht="15.75" x14ac:dyDescent="0.3">
      <c r="A224" s="3"/>
      <c r="B224" s="166">
        <v>42401</v>
      </c>
      <c r="C224" s="164">
        <v>969721</v>
      </c>
      <c r="D224" s="164">
        <v>59190</v>
      </c>
      <c r="E224" s="170">
        <f t="shared" si="5"/>
        <v>6.1038174897728316E-2</v>
      </c>
      <c r="F224" s="11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ht="15.75" x14ac:dyDescent="0.3">
      <c r="A225" s="3"/>
      <c r="B225" s="166">
        <v>42430</v>
      </c>
      <c r="C225" s="164">
        <v>969721</v>
      </c>
      <c r="D225" s="164">
        <v>64284</v>
      </c>
      <c r="E225" s="170">
        <f t="shared" si="5"/>
        <v>6.6291232220401536E-2</v>
      </c>
      <c r="F225" s="11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ht="15.75" x14ac:dyDescent="0.3">
      <c r="A226" s="3"/>
      <c r="B226" s="166">
        <v>42461</v>
      </c>
      <c r="C226" s="164">
        <v>969721</v>
      </c>
      <c r="D226" s="164">
        <v>64284</v>
      </c>
      <c r="E226" s="170">
        <f t="shared" si="5"/>
        <v>6.6291232220401536E-2</v>
      </c>
      <c r="F226" s="11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ht="15.75" x14ac:dyDescent="0.3">
      <c r="A227" s="3"/>
      <c r="B227" s="166">
        <v>42491</v>
      </c>
      <c r="C227" s="164">
        <v>969721</v>
      </c>
      <c r="D227" s="164">
        <v>64284</v>
      </c>
      <c r="E227" s="170">
        <f t="shared" si="5"/>
        <v>6.6291232220401536E-2</v>
      </c>
      <c r="F227" s="11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ht="15.75" x14ac:dyDescent="0.3">
      <c r="A228" s="3"/>
      <c r="B228" s="166">
        <v>42522</v>
      </c>
      <c r="C228" s="164">
        <v>969721</v>
      </c>
      <c r="D228" s="164">
        <v>76480</v>
      </c>
      <c r="E228" s="170">
        <f t="shared" si="5"/>
        <v>7.8868045551246185E-2</v>
      </c>
      <c r="F228" s="11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ht="15.75" x14ac:dyDescent="0.3">
      <c r="A229" s="3"/>
      <c r="B229" s="166">
        <v>42552</v>
      </c>
      <c r="C229" s="164">
        <v>969721</v>
      </c>
      <c r="D229" s="164">
        <v>76480</v>
      </c>
      <c r="E229" s="170">
        <f t="shared" si="5"/>
        <v>7.8868045551246185E-2</v>
      </c>
      <c r="F229" s="11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15.75" x14ac:dyDescent="0.3">
      <c r="A230" s="3"/>
      <c r="B230" s="166">
        <v>42583</v>
      </c>
      <c r="C230" s="164">
        <v>969721</v>
      </c>
      <c r="D230" s="164">
        <v>76706</v>
      </c>
      <c r="E230" s="170">
        <f t="shared" si="5"/>
        <v>7.9101102275809229E-2</v>
      </c>
      <c r="F230" s="11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ht="15.75" x14ac:dyDescent="0.3">
      <c r="A231" s="3"/>
      <c r="B231" s="166">
        <v>42614</v>
      </c>
      <c r="C231" s="164">
        <v>969721</v>
      </c>
      <c r="D231" s="164">
        <v>76706</v>
      </c>
      <c r="E231" s="170">
        <f t="shared" si="5"/>
        <v>7.9101102275809229E-2</v>
      </c>
      <c r="F231" s="11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ht="15.75" x14ac:dyDescent="0.3">
      <c r="A232" s="3"/>
      <c r="B232" s="166">
        <v>42644</v>
      </c>
      <c r="C232" s="164">
        <v>969721</v>
      </c>
      <c r="D232" s="164">
        <v>89586</v>
      </c>
      <c r="E232" s="170">
        <f t="shared" si="5"/>
        <v>9.2383273127012819E-2</v>
      </c>
      <c r="F232" s="11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ht="15.75" x14ac:dyDescent="0.3">
      <c r="A233" s="3"/>
      <c r="B233" s="166">
        <v>42675</v>
      </c>
      <c r="C233" s="164">
        <v>969721</v>
      </c>
      <c r="D233" s="164">
        <v>89586</v>
      </c>
      <c r="E233" s="170">
        <f t="shared" si="5"/>
        <v>9.2383273127012819E-2</v>
      </c>
      <c r="F233" s="11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ht="15.75" x14ac:dyDescent="0.3">
      <c r="A234" s="3"/>
      <c r="B234" s="166">
        <v>42705</v>
      </c>
      <c r="C234" s="164">
        <v>969721</v>
      </c>
      <c r="D234" s="164">
        <v>90690</v>
      </c>
      <c r="E234" s="170">
        <f t="shared" si="5"/>
        <v>9.3521744914258839E-2</v>
      </c>
      <c r="F234" s="11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ht="15.75" x14ac:dyDescent="0.3">
      <c r="A235" s="3"/>
      <c r="B235" s="166">
        <v>42736</v>
      </c>
      <c r="C235" s="111">
        <v>965628</v>
      </c>
      <c r="D235" s="111">
        <v>90690</v>
      </c>
      <c r="E235" s="167">
        <f>D235/C235</f>
        <v>9.3918154817383095E-2</v>
      </c>
      <c r="F235" s="11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ht="15.75" x14ac:dyDescent="0.3">
      <c r="A236" s="3"/>
      <c r="B236" s="166">
        <v>42767</v>
      </c>
      <c r="C236" s="111">
        <v>965628</v>
      </c>
      <c r="D236" s="111">
        <v>91142</v>
      </c>
      <c r="E236" s="167">
        <f t="shared" ref="E236:E298" si="7">D236/C236</f>
        <v>9.4386243978012235E-2</v>
      </c>
      <c r="F236" s="11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ht="15.75" x14ac:dyDescent="0.3">
      <c r="A237" s="3"/>
      <c r="B237" s="166">
        <v>42795</v>
      </c>
      <c r="C237" s="111">
        <v>965628</v>
      </c>
      <c r="D237" s="111">
        <v>92046</v>
      </c>
      <c r="E237" s="167">
        <f t="shared" si="7"/>
        <v>9.5322422299270529E-2</v>
      </c>
      <c r="F237" s="11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ht="15.75" x14ac:dyDescent="0.3">
      <c r="A238" s="3"/>
      <c r="B238" s="166">
        <v>42826</v>
      </c>
      <c r="C238" s="111">
        <v>965628</v>
      </c>
      <c r="D238" s="111">
        <v>92046</v>
      </c>
      <c r="E238" s="167">
        <f t="shared" si="7"/>
        <v>9.5322422299270529E-2</v>
      </c>
      <c r="F238" s="11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ht="15.75" x14ac:dyDescent="0.3">
      <c r="A239" s="3"/>
      <c r="B239" s="166">
        <v>42856</v>
      </c>
      <c r="C239" s="111">
        <v>965628</v>
      </c>
      <c r="D239" s="111">
        <v>96320</v>
      </c>
      <c r="E239" s="167">
        <f t="shared" si="7"/>
        <v>9.9748557415485051E-2</v>
      </c>
      <c r="F239" s="11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ht="15.75" x14ac:dyDescent="0.3">
      <c r="A240" s="3"/>
      <c r="B240" s="166">
        <v>42887</v>
      </c>
      <c r="C240" s="111">
        <v>965628</v>
      </c>
      <c r="D240" s="111">
        <v>102066</v>
      </c>
      <c r="E240" s="167">
        <f t="shared" si="7"/>
        <v>0.10569908909020866</v>
      </c>
      <c r="F240" s="11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ht="15.75" x14ac:dyDescent="0.3">
      <c r="A241" s="3"/>
      <c r="B241" s="166">
        <v>42917</v>
      </c>
      <c r="C241" s="111">
        <v>965628</v>
      </c>
      <c r="D241" s="111">
        <v>107586</v>
      </c>
      <c r="E241" s="167">
        <f t="shared" si="7"/>
        <v>0.11141557618461768</v>
      </c>
      <c r="F241" s="11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ht="15.75" x14ac:dyDescent="0.3">
      <c r="A242" s="3"/>
      <c r="B242" s="166">
        <v>42948</v>
      </c>
      <c r="C242" s="111">
        <v>965628</v>
      </c>
      <c r="D242" s="111">
        <v>112312</v>
      </c>
      <c r="E242" s="167">
        <f t="shared" si="7"/>
        <v>0.11630980046146135</v>
      </c>
      <c r="F242" s="11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ht="15.75" x14ac:dyDescent="0.3">
      <c r="A243" s="3"/>
      <c r="B243" s="166">
        <v>42979</v>
      </c>
      <c r="C243" s="111">
        <v>965628</v>
      </c>
      <c r="D243" s="111">
        <v>118794</v>
      </c>
      <c r="E243" s="167">
        <f t="shared" si="7"/>
        <v>0.12302253041543948</v>
      </c>
      <c r="F243" s="11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ht="15.75" x14ac:dyDescent="0.3">
      <c r="A244" s="3"/>
      <c r="B244" s="166">
        <v>43009</v>
      </c>
      <c r="C244" s="111">
        <v>965628</v>
      </c>
      <c r="D244" s="111">
        <v>125087</v>
      </c>
      <c r="E244" s="167">
        <f t="shared" si="7"/>
        <v>0.12953953282216341</v>
      </c>
      <c r="F244" s="11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ht="15.75" x14ac:dyDescent="0.3">
      <c r="A245" s="3"/>
      <c r="B245" s="166">
        <v>43040</v>
      </c>
      <c r="C245" s="111">
        <v>965628</v>
      </c>
      <c r="D245" s="111">
        <v>128399</v>
      </c>
      <c r="E245" s="167">
        <f t="shared" si="7"/>
        <v>0.13296942507880882</v>
      </c>
      <c r="F245" s="11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ht="15.75" x14ac:dyDescent="0.3">
      <c r="A246" s="3"/>
      <c r="B246" s="166">
        <v>43070</v>
      </c>
      <c r="C246" s="111">
        <v>965628</v>
      </c>
      <c r="D246" s="111">
        <v>128399</v>
      </c>
      <c r="E246" s="175">
        <f t="shared" si="7"/>
        <v>0.13296942507880882</v>
      </c>
      <c r="F246" s="11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ht="15.75" x14ac:dyDescent="0.3">
      <c r="A247" s="3"/>
      <c r="B247" s="166">
        <v>43101</v>
      </c>
      <c r="C247" s="111">
        <v>961511</v>
      </c>
      <c r="D247" s="111">
        <v>133551</v>
      </c>
      <c r="E247" s="167">
        <f t="shared" si="7"/>
        <v>0.13889700689851703</v>
      </c>
      <c r="F247" s="111">
        <v>118493</v>
      </c>
      <c r="G247" s="49">
        <v>61687</v>
      </c>
      <c r="H247" s="49">
        <v>386115</v>
      </c>
      <c r="I247" s="26">
        <f>G247/H247</f>
        <v>0.15976328295973996</v>
      </c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ht="15.75" x14ac:dyDescent="0.3">
      <c r="A248" s="3"/>
      <c r="B248" s="166">
        <v>43132</v>
      </c>
      <c r="C248" s="111">
        <v>961511</v>
      </c>
      <c r="D248" s="111">
        <v>138419</v>
      </c>
      <c r="E248" s="167">
        <f t="shared" si="7"/>
        <v>0.14395987149392986</v>
      </c>
      <c r="F248" s="111">
        <v>121673</v>
      </c>
      <c r="G248" s="49">
        <v>63936</v>
      </c>
      <c r="H248" s="49">
        <v>386115</v>
      </c>
      <c r="I248" s="26">
        <f t="shared" ref="I248:I300" si="8">G248/H248</f>
        <v>0.16558797249524104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ht="15.75" x14ac:dyDescent="0.3">
      <c r="A249" s="3"/>
      <c r="B249" s="166">
        <v>43160</v>
      </c>
      <c r="C249" s="111">
        <v>961511</v>
      </c>
      <c r="D249" s="111">
        <v>145779</v>
      </c>
      <c r="E249" s="167">
        <f t="shared" si="7"/>
        <v>0.15161449010983755</v>
      </c>
      <c r="F249" s="111">
        <v>128158</v>
      </c>
      <c r="G249" s="49">
        <v>67335</v>
      </c>
      <c r="H249" s="49">
        <v>386115</v>
      </c>
      <c r="I249" s="26">
        <f t="shared" si="8"/>
        <v>0.17439104929878405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ht="15.75" x14ac:dyDescent="0.3">
      <c r="A250" s="3"/>
      <c r="B250" s="166">
        <v>43191</v>
      </c>
      <c r="C250" s="111">
        <v>961511</v>
      </c>
      <c r="D250" s="111">
        <v>152771</v>
      </c>
      <c r="E250" s="167">
        <f t="shared" si="7"/>
        <v>0.15888637779494982</v>
      </c>
      <c r="F250" s="111">
        <v>135779</v>
      </c>
      <c r="G250" s="49">
        <v>70565</v>
      </c>
      <c r="H250" s="49">
        <v>386115</v>
      </c>
      <c r="I250" s="26">
        <f t="shared" si="8"/>
        <v>0.18275643266902347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ht="15.75" x14ac:dyDescent="0.3">
      <c r="A251" s="3"/>
      <c r="B251" s="166">
        <v>43221</v>
      </c>
      <c r="C251" s="111">
        <v>961511</v>
      </c>
      <c r="D251" s="111">
        <v>161603</v>
      </c>
      <c r="E251" s="167">
        <f t="shared" si="7"/>
        <v>0.16807192013403902</v>
      </c>
      <c r="F251" s="111">
        <v>146151</v>
      </c>
      <c r="G251" s="49">
        <v>74644</v>
      </c>
      <c r="H251" s="49">
        <v>386115</v>
      </c>
      <c r="I251" s="26">
        <f t="shared" si="8"/>
        <v>0.19332064281366951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ht="15.75" x14ac:dyDescent="0.3">
      <c r="A252" s="3"/>
      <c r="B252" s="166">
        <v>43252</v>
      </c>
      <c r="C252" s="111">
        <v>961511</v>
      </c>
      <c r="D252" s="111">
        <v>167859</v>
      </c>
      <c r="E252" s="167">
        <f t="shared" si="7"/>
        <v>0.17457834595756055</v>
      </c>
      <c r="F252" s="111">
        <v>147551</v>
      </c>
      <c r="G252" s="49">
        <v>77534</v>
      </c>
      <c r="H252" s="49">
        <v>386115</v>
      </c>
      <c r="I252" s="26">
        <f t="shared" si="8"/>
        <v>0.20080545951335743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ht="15.75" x14ac:dyDescent="0.3">
      <c r="A253" s="3"/>
      <c r="B253" s="166">
        <v>43282</v>
      </c>
      <c r="C253" s="111">
        <v>961511</v>
      </c>
      <c r="D253" s="111">
        <v>170067</v>
      </c>
      <c r="E253" s="167">
        <f t="shared" si="7"/>
        <v>0.17687473154233285</v>
      </c>
      <c r="F253" s="111">
        <v>144403</v>
      </c>
      <c r="G253" s="49">
        <v>78554</v>
      </c>
      <c r="H253" s="49">
        <v>386115</v>
      </c>
      <c r="I253" s="26">
        <f t="shared" si="8"/>
        <v>0.20344715952501197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ht="15.75" x14ac:dyDescent="0.3">
      <c r="A254" s="3"/>
      <c r="B254" s="166">
        <v>43313</v>
      </c>
      <c r="C254" s="111">
        <v>961511</v>
      </c>
      <c r="D254" s="111">
        <v>176775</v>
      </c>
      <c r="E254" s="167">
        <f t="shared" si="7"/>
        <v>0.1838512507917226</v>
      </c>
      <c r="F254" s="111">
        <v>154382</v>
      </c>
      <c r="G254" s="49">
        <v>81652</v>
      </c>
      <c r="H254" s="49">
        <v>386115</v>
      </c>
      <c r="I254" s="26">
        <f t="shared" si="8"/>
        <v>0.21147067583491966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15.75" x14ac:dyDescent="0.3">
      <c r="A255" s="3"/>
      <c r="B255" s="166">
        <v>43344</v>
      </c>
      <c r="C255" s="111">
        <v>961511</v>
      </c>
      <c r="D255" s="111">
        <v>181049</v>
      </c>
      <c r="E255" s="167">
        <f t="shared" si="7"/>
        <v>0.18829633774340596</v>
      </c>
      <c r="F255" s="111">
        <v>167474</v>
      </c>
      <c r="G255" s="49">
        <v>83627</v>
      </c>
      <c r="H255" s="49">
        <v>386115</v>
      </c>
      <c r="I255" s="26">
        <f t="shared" si="8"/>
        <v>0.21658573223003511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ht="15.75" x14ac:dyDescent="0.3">
      <c r="A256" s="3"/>
      <c r="B256" s="166">
        <v>43374</v>
      </c>
      <c r="C256" s="111">
        <v>961511</v>
      </c>
      <c r="D256" s="111">
        <v>185633</v>
      </c>
      <c r="E256" s="167">
        <f t="shared" si="7"/>
        <v>0.19306383390309628</v>
      </c>
      <c r="F256" s="111">
        <v>173030</v>
      </c>
      <c r="G256" s="49">
        <v>85633</v>
      </c>
      <c r="H256" s="49">
        <v>386115</v>
      </c>
      <c r="I256" s="26">
        <f t="shared" si="8"/>
        <v>0.22178107558628907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ht="15.75" x14ac:dyDescent="0.3">
      <c r="A257" s="3"/>
      <c r="B257" s="166">
        <v>43405</v>
      </c>
      <c r="C257" s="111">
        <v>961511</v>
      </c>
      <c r="D257" s="111">
        <v>185633</v>
      </c>
      <c r="E257" s="167">
        <f t="shared" si="7"/>
        <v>0.19306383390309628</v>
      </c>
      <c r="F257" s="111">
        <v>175350</v>
      </c>
      <c r="G257" s="49">
        <v>85633</v>
      </c>
      <c r="H257" s="49">
        <v>386115</v>
      </c>
      <c r="I257" s="26">
        <f t="shared" si="8"/>
        <v>0.22178107558628907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ht="15.75" x14ac:dyDescent="0.3">
      <c r="A258" s="3"/>
      <c r="B258" s="166">
        <v>43435</v>
      </c>
      <c r="C258" s="111">
        <v>961511</v>
      </c>
      <c r="D258" s="111">
        <v>185633</v>
      </c>
      <c r="E258" s="175">
        <f t="shared" si="7"/>
        <v>0.19306383390309628</v>
      </c>
      <c r="F258" s="111">
        <v>175693</v>
      </c>
      <c r="G258" s="49">
        <v>85633</v>
      </c>
      <c r="H258" s="49">
        <v>386115</v>
      </c>
      <c r="I258" s="26">
        <f t="shared" si="8"/>
        <v>0.22178107558628907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ht="15.75" x14ac:dyDescent="0.3">
      <c r="A259" s="3"/>
      <c r="B259" s="166">
        <v>43466</v>
      </c>
      <c r="C259" s="111">
        <v>957373</v>
      </c>
      <c r="D259" s="111">
        <v>186964</v>
      </c>
      <c r="E259" s="167">
        <f t="shared" si="7"/>
        <v>0.19528856568965283</v>
      </c>
      <c r="F259" s="111">
        <v>176668</v>
      </c>
      <c r="G259" s="49">
        <v>86359</v>
      </c>
      <c r="H259" s="49">
        <v>384825</v>
      </c>
      <c r="I259" s="26">
        <f t="shared" si="8"/>
        <v>0.22441109595270578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ht="15.75" x14ac:dyDescent="0.3">
      <c r="A260" s="3"/>
      <c r="B260" s="166">
        <v>43497</v>
      </c>
      <c r="C260" s="111">
        <v>957373</v>
      </c>
      <c r="D260" s="111">
        <v>188602</v>
      </c>
      <c r="E260" s="167">
        <f t="shared" si="7"/>
        <v>0.1969994975834915</v>
      </c>
      <c r="F260" s="111">
        <v>179479</v>
      </c>
      <c r="G260" s="49">
        <v>87344</v>
      </c>
      <c r="H260" s="49">
        <v>384825</v>
      </c>
      <c r="I260" s="26">
        <f t="shared" si="8"/>
        <v>0.22697070096797245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ht="15.75" x14ac:dyDescent="0.3">
      <c r="A261" s="3"/>
      <c r="B261" s="166">
        <v>43525</v>
      </c>
      <c r="C261" s="111">
        <v>957373</v>
      </c>
      <c r="D261" s="111">
        <v>190201</v>
      </c>
      <c r="E261" s="167">
        <f t="shared" si="7"/>
        <v>0.19866969300366732</v>
      </c>
      <c r="F261" s="111">
        <v>181140</v>
      </c>
      <c r="G261" s="49">
        <v>87854</v>
      </c>
      <c r="H261" s="49">
        <v>384825</v>
      </c>
      <c r="I261" s="26">
        <f t="shared" si="8"/>
        <v>0.22829597869161308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ht="15.75" x14ac:dyDescent="0.3">
      <c r="A262" s="3"/>
      <c r="B262" s="166">
        <v>43556</v>
      </c>
      <c r="C262" s="111">
        <v>957373</v>
      </c>
      <c r="D262" s="111">
        <v>190427</v>
      </c>
      <c r="E262" s="167">
        <f t="shared" si="7"/>
        <v>0.19890575564591856</v>
      </c>
      <c r="F262" s="111">
        <v>179805</v>
      </c>
      <c r="G262" s="49">
        <v>87958</v>
      </c>
      <c r="H262" s="49">
        <v>384825</v>
      </c>
      <c r="I262" s="26">
        <f t="shared" si="8"/>
        <v>0.22856623140388488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ht="15.75" x14ac:dyDescent="0.3">
      <c r="A263" s="3"/>
      <c r="B263" s="166">
        <v>43586</v>
      </c>
      <c r="C263" s="111">
        <v>957373</v>
      </c>
      <c r="D263" s="111">
        <v>190427</v>
      </c>
      <c r="E263" s="167">
        <f t="shared" si="7"/>
        <v>0.19890575564591856</v>
      </c>
      <c r="F263" s="111">
        <v>179805</v>
      </c>
      <c r="G263" s="49">
        <v>87958</v>
      </c>
      <c r="H263" s="49">
        <v>384825</v>
      </c>
      <c r="I263" s="26">
        <f t="shared" si="8"/>
        <v>0.22856623140388488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ht="15.75" x14ac:dyDescent="0.3">
      <c r="A264" s="3"/>
      <c r="B264" s="166">
        <v>43617</v>
      </c>
      <c r="C264" s="111">
        <v>957373</v>
      </c>
      <c r="D264" s="111">
        <v>191105</v>
      </c>
      <c r="E264" s="167">
        <f t="shared" si="7"/>
        <v>0.19961394357267231</v>
      </c>
      <c r="F264" s="111">
        <v>179805</v>
      </c>
      <c r="G264" s="49">
        <v>88272</v>
      </c>
      <c r="H264" s="49">
        <v>384825</v>
      </c>
      <c r="I264" s="26">
        <f t="shared" si="8"/>
        <v>0.22938218670824401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ht="15.75" x14ac:dyDescent="0.3">
      <c r="A265" s="3"/>
      <c r="B265" s="166">
        <v>43647</v>
      </c>
      <c r="C265" s="111">
        <v>957373</v>
      </c>
      <c r="D265" s="111">
        <v>194482</v>
      </c>
      <c r="E265" s="167">
        <f t="shared" si="7"/>
        <v>0.20314130438188668</v>
      </c>
      <c r="F265" s="111">
        <v>179805</v>
      </c>
      <c r="G265" s="49">
        <v>89831</v>
      </c>
      <c r="H265" s="49">
        <v>384825</v>
      </c>
      <c r="I265" s="26">
        <f t="shared" si="8"/>
        <v>0.23343337880854934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ht="15.75" x14ac:dyDescent="0.3">
      <c r="A266" s="3"/>
      <c r="B266" s="166">
        <v>43678</v>
      </c>
      <c r="C266" s="111">
        <v>957373</v>
      </c>
      <c r="D266" s="111">
        <v>195232</v>
      </c>
      <c r="E266" s="167">
        <f t="shared" si="7"/>
        <v>0.20392469810617178</v>
      </c>
      <c r="F266" s="111">
        <v>172687</v>
      </c>
      <c r="G266" s="49">
        <v>90178</v>
      </c>
      <c r="H266" s="49">
        <v>384825</v>
      </c>
      <c r="I266" s="26">
        <f t="shared" si="8"/>
        <v>0.23433508737737932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ht="15.75" x14ac:dyDescent="0.3">
      <c r="A267" s="3"/>
      <c r="B267" s="166">
        <v>43709</v>
      </c>
      <c r="C267" s="111">
        <v>957373</v>
      </c>
      <c r="D267" s="111">
        <v>195666</v>
      </c>
      <c r="E267" s="167">
        <f t="shared" si="7"/>
        <v>0.20437802194129143</v>
      </c>
      <c r="F267" s="111">
        <v>175512</v>
      </c>
      <c r="G267" s="49">
        <v>90378</v>
      </c>
      <c r="H267" s="49">
        <v>384825</v>
      </c>
      <c r="I267" s="26">
        <f t="shared" si="8"/>
        <v>0.2348548041317482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ht="15.75" x14ac:dyDescent="0.3">
      <c r="A268" s="3"/>
      <c r="B268" s="166">
        <v>43739</v>
      </c>
      <c r="C268" s="111">
        <v>957373</v>
      </c>
      <c r="D268" s="111">
        <v>195986</v>
      </c>
      <c r="E268" s="167">
        <f t="shared" si="7"/>
        <v>0.20471226993031974</v>
      </c>
      <c r="F268" s="111">
        <v>179061</v>
      </c>
      <c r="G268" s="49">
        <v>90526</v>
      </c>
      <c r="H268" s="49">
        <v>384825</v>
      </c>
      <c r="I268" s="26">
        <f t="shared" si="8"/>
        <v>0.23523939452998116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ht="15.75" x14ac:dyDescent="0.3">
      <c r="A269" s="3"/>
      <c r="B269" s="166">
        <v>43770</v>
      </c>
      <c r="C269" s="111">
        <v>957373</v>
      </c>
      <c r="D269" s="111">
        <v>195986</v>
      </c>
      <c r="E269" s="167">
        <f t="shared" si="7"/>
        <v>0.20471226993031974</v>
      </c>
      <c r="F269" s="111">
        <v>180559</v>
      </c>
      <c r="G269" s="49">
        <v>90526</v>
      </c>
      <c r="H269" s="49">
        <v>384825</v>
      </c>
      <c r="I269" s="26">
        <f t="shared" si="8"/>
        <v>0.23523939452998116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ht="15.75" x14ac:dyDescent="0.3">
      <c r="A270" s="3"/>
      <c r="B270" s="166">
        <v>43800</v>
      </c>
      <c r="C270" s="111">
        <v>957373</v>
      </c>
      <c r="D270" s="111">
        <v>195986</v>
      </c>
      <c r="E270" s="175">
        <f t="shared" si="7"/>
        <v>0.20471226993031974</v>
      </c>
      <c r="F270" s="111">
        <v>180532</v>
      </c>
      <c r="G270" s="49">
        <v>90356</v>
      </c>
      <c r="H270" s="49">
        <v>384825</v>
      </c>
      <c r="I270" s="26">
        <f t="shared" si="8"/>
        <v>0.23479763528876763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ht="15.75" x14ac:dyDescent="0.3">
      <c r="A271" s="3"/>
      <c r="B271" s="166">
        <v>43831</v>
      </c>
      <c r="C271" s="111">
        <v>953219</v>
      </c>
      <c r="D271" s="111">
        <v>195668</v>
      </c>
      <c r="E271" s="167">
        <f t="shared" si="7"/>
        <v>0.2052707719841925</v>
      </c>
      <c r="F271" s="111">
        <v>180769</v>
      </c>
      <c r="G271" s="49">
        <v>90356</v>
      </c>
      <c r="H271" s="49">
        <v>383202</v>
      </c>
      <c r="I271" s="26">
        <f t="shared" si="8"/>
        <v>0.23579208876780391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ht="15.75" x14ac:dyDescent="0.3">
      <c r="A272" s="3"/>
      <c r="B272" s="166">
        <v>43862</v>
      </c>
      <c r="C272" s="111">
        <v>953219</v>
      </c>
      <c r="D272" s="111">
        <v>203125</v>
      </c>
      <c r="E272" s="167">
        <f t="shared" si="7"/>
        <v>0.21309373816510163</v>
      </c>
      <c r="F272" s="111">
        <v>180769</v>
      </c>
      <c r="G272" s="49">
        <v>93823</v>
      </c>
      <c r="H272" s="49">
        <v>383202</v>
      </c>
      <c r="I272" s="26">
        <f t="shared" si="8"/>
        <v>0.24483953632809849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ht="15.75" x14ac:dyDescent="0.3">
      <c r="A273" s="3"/>
      <c r="B273" s="166">
        <v>43891</v>
      </c>
      <c r="C273" s="111">
        <v>953219</v>
      </c>
      <c r="D273" s="111">
        <v>203125</v>
      </c>
      <c r="E273" s="167">
        <f t="shared" si="7"/>
        <v>0.21309373816510163</v>
      </c>
      <c r="F273" s="111">
        <v>188899</v>
      </c>
      <c r="G273" s="49">
        <v>93823</v>
      </c>
      <c r="H273" s="49">
        <v>383202</v>
      </c>
      <c r="I273" s="26">
        <f t="shared" si="8"/>
        <v>0.24483953632809849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ht="15.75" x14ac:dyDescent="0.3">
      <c r="A274" s="3"/>
      <c r="B274" s="166">
        <v>43922</v>
      </c>
      <c r="C274" s="111">
        <v>953219</v>
      </c>
      <c r="D274" s="111">
        <v>203875</v>
      </c>
      <c r="E274" s="167">
        <f t="shared" si="7"/>
        <v>0.21388054581371121</v>
      </c>
      <c r="F274" s="111">
        <v>188899</v>
      </c>
      <c r="G274" s="49">
        <v>94170</v>
      </c>
      <c r="H274" s="49">
        <v>383202</v>
      </c>
      <c r="I274" s="26">
        <f t="shared" si="8"/>
        <v>0.24574506396104404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ht="15.75" x14ac:dyDescent="0.3">
      <c r="A275" s="3"/>
      <c r="B275" s="166">
        <v>43952</v>
      </c>
      <c r="C275" s="111">
        <v>953219</v>
      </c>
      <c r="D275" s="111">
        <v>204793</v>
      </c>
      <c r="E275" s="167">
        <f t="shared" si="7"/>
        <v>0.21484359837560937</v>
      </c>
      <c r="F275" s="111">
        <v>188727</v>
      </c>
      <c r="G275" s="49">
        <v>94594</v>
      </c>
      <c r="H275" s="49">
        <v>383202</v>
      </c>
      <c r="I275" s="26">
        <f t="shared" si="8"/>
        <v>0.24685153000245302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ht="15.75" x14ac:dyDescent="0.3">
      <c r="A276" s="3"/>
      <c r="B276" s="166">
        <v>43983</v>
      </c>
      <c r="C276" s="111">
        <v>953219</v>
      </c>
      <c r="D276" s="111">
        <v>205161</v>
      </c>
      <c r="E276" s="167">
        <f t="shared" si="7"/>
        <v>0.2152296586618605</v>
      </c>
      <c r="F276" s="111">
        <v>188727</v>
      </c>
      <c r="G276" s="49">
        <v>94764</v>
      </c>
      <c r="H276" s="49">
        <v>383202</v>
      </c>
      <c r="I276" s="26">
        <f t="shared" si="8"/>
        <v>0.24729516025490472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ht="15.75" x14ac:dyDescent="0.3">
      <c r="A277" s="3"/>
      <c r="B277" s="166">
        <v>44013</v>
      </c>
      <c r="C277" s="111">
        <v>953219</v>
      </c>
      <c r="D277" s="111">
        <v>205161</v>
      </c>
      <c r="E277" s="167">
        <f t="shared" si="7"/>
        <v>0.2152296586618605</v>
      </c>
      <c r="F277" s="111">
        <v>188727</v>
      </c>
      <c r="G277" s="49">
        <v>94764</v>
      </c>
      <c r="H277" s="49">
        <v>383202</v>
      </c>
      <c r="I277" s="26">
        <f t="shared" si="8"/>
        <v>0.24729516025490472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ht="15.75" x14ac:dyDescent="0.3">
      <c r="A278" s="3"/>
      <c r="B278" s="166">
        <v>44044</v>
      </c>
      <c r="C278" s="111">
        <v>953219</v>
      </c>
      <c r="D278" s="111">
        <v>204793</v>
      </c>
      <c r="E278" s="167">
        <f t="shared" si="7"/>
        <v>0.21484359837560937</v>
      </c>
      <c r="F278" s="111">
        <v>188727</v>
      </c>
      <c r="G278" s="49">
        <v>94594</v>
      </c>
      <c r="H278" s="49">
        <v>383202</v>
      </c>
      <c r="I278" s="26">
        <f t="shared" si="8"/>
        <v>0.24685153000245302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ht="15.75" x14ac:dyDescent="0.3">
      <c r="A279" s="3"/>
      <c r="B279" s="166">
        <v>44075</v>
      </c>
      <c r="C279" s="111">
        <v>953219</v>
      </c>
      <c r="D279" s="111">
        <v>203129</v>
      </c>
      <c r="E279" s="167">
        <f t="shared" si="7"/>
        <v>0.21309793447256087</v>
      </c>
      <c r="F279" s="111">
        <v>156698</v>
      </c>
      <c r="G279" s="49">
        <v>93825</v>
      </c>
      <c r="H279" s="49">
        <v>383202</v>
      </c>
      <c r="I279" s="26">
        <f t="shared" si="8"/>
        <v>0.24484475550753909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15.75" x14ac:dyDescent="0.3">
      <c r="A280" s="3"/>
      <c r="B280" s="166">
        <v>44105</v>
      </c>
      <c r="C280" s="111">
        <v>953219</v>
      </c>
      <c r="D280" s="111">
        <v>203029</v>
      </c>
      <c r="E280" s="167">
        <f t="shared" si="7"/>
        <v>0.21299302678607959</v>
      </c>
      <c r="F280" s="111">
        <v>152414</v>
      </c>
      <c r="G280" s="49">
        <v>93779</v>
      </c>
      <c r="H280" s="49">
        <v>383202</v>
      </c>
      <c r="I280" s="26">
        <f t="shared" si="8"/>
        <v>0.24472471438040511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ht="15.75" x14ac:dyDescent="0.3">
      <c r="A281" s="3"/>
      <c r="B281" s="166">
        <v>44136</v>
      </c>
      <c r="C281" s="111">
        <v>953219</v>
      </c>
      <c r="D281" s="111">
        <v>205323</v>
      </c>
      <c r="E281" s="167">
        <f t="shared" si="7"/>
        <v>0.21539960911396017</v>
      </c>
      <c r="F281" s="113">
        <v>153059</v>
      </c>
      <c r="G281" s="49">
        <v>94839</v>
      </c>
      <c r="H281" s="49">
        <v>383202</v>
      </c>
      <c r="I281" s="26">
        <f t="shared" si="8"/>
        <v>0.24749087948392753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ht="15.75" x14ac:dyDescent="0.3">
      <c r="A282" s="3"/>
      <c r="B282" s="166">
        <v>44166</v>
      </c>
      <c r="C282" s="111">
        <v>953219</v>
      </c>
      <c r="D282" s="111">
        <v>205323</v>
      </c>
      <c r="E282" s="175">
        <f t="shared" si="7"/>
        <v>0.21539960911396017</v>
      </c>
      <c r="F282" s="176">
        <v>170923</v>
      </c>
      <c r="G282" s="49">
        <v>94839</v>
      </c>
      <c r="H282" s="49">
        <v>383202</v>
      </c>
      <c r="I282" s="26">
        <f t="shared" si="8"/>
        <v>0.24749087948392753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ht="15.75" x14ac:dyDescent="0.3">
      <c r="A283" s="3"/>
      <c r="B283" s="166">
        <v>44197</v>
      </c>
      <c r="C283" s="111">
        <v>947818</v>
      </c>
      <c r="D283" s="111">
        <v>205323</v>
      </c>
      <c r="E283" s="167">
        <f t="shared" si="7"/>
        <v>0.21662703177192247</v>
      </c>
      <c r="F283" s="111">
        <v>173388</v>
      </c>
      <c r="G283" s="49">
        <v>94839</v>
      </c>
      <c r="H283" s="177">
        <v>381473</v>
      </c>
      <c r="I283" s="26">
        <f t="shared" si="8"/>
        <v>0.24861261478531901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ht="15.75" x14ac:dyDescent="0.3">
      <c r="A284" s="3"/>
      <c r="B284" s="166">
        <v>44228</v>
      </c>
      <c r="C284" s="111">
        <v>947818</v>
      </c>
      <c r="D284" s="111">
        <v>205323</v>
      </c>
      <c r="E284" s="167">
        <f t="shared" si="7"/>
        <v>0.21662703177192247</v>
      </c>
      <c r="F284" s="111">
        <f>C140</f>
        <v>177788</v>
      </c>
      <c r="G284" s="49">
        <v>94839</v>
      </c>
      <c r="H284" s="177">
        <v>381473</v>
      </c>
      <c r="I284" s="26">
        <f t="shared" si="8"/>
        <v>0.24861261478531901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ht="15.75" x14ac:dyDescent="0.3">
      <c r="A285" s="3"/>
      <c r="B285" s="166">
        <v>44256</v>
      </c>
      <c r="C285" s="111">
        <v>947818</v>
      </c>
      <c r="D285" s="111">
        <v>205323</v>
      </c>
      <c r="E285" s="167">
        <f t="shared" si="7"/>
        <v>0.21662703177192247</v>
      </c>
      <c r="F285" s="111">
        <v>173388</v>
      </c>
      <c r="G285" s="49">
        <v>94839</v>
      </c>
      <c r="H285" s="177">
        <v>381473</v>
      </c>
      <c r="I285" s="26">
        <f>G285/H285</f>
        <v>0.24861261478531901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ht="15.75" x14ac:dyDescent="0.3">
      <c r="A286" s="3"/>
      <c r="B286" s="166">
        <v>44287</v>
      </c>
      <c r="C286" s="111">
        <v>947818</v>
      </c>
      <c r="D286" s="111">
        <v>205323</v>
      </c>
      <c r="E286" s="167">
        <f t="shared" si="7"/>
        <v>0.21662703177192247</v>
      </c>
      <c r="F286" s="111">
        <v>173388</v>
      </c>
      <c r="G286" s="49">
        <v>94839</v>
      </c>
      <c r="H286" s="177">
        <v>381473</v>
      </c>
      <c r="I286" s="26">
        <f t="shared" si="8"/>
        <v>0.24861261478531901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ht="15.75" x14ac:dyDescent="0.3">
      <c r="A287" s="3"/>
      <c r="B287" s="166">
        <v>44317</v>
      </c>
      <c r="C287" s="111">
        <v>947818</v>
      </c>
      <c r="D287" s="111">
        <v>205323</v>
      </c>
      <c r="E287" s="167">
        <f t="shared" si="7"/>
        <v>0.21662703177192247</v>
      </c>
      <c r="F287" s="111">
        <v>175029</v>
      </c>
      <c r="G287" s="49">
        <v>94839</v>
      </c>
      <c r="H287" s="177">
        <v>381473</v>
      </c>
      <c r="I287" s="26">
        <f t="shared" si="8"/>
        <v>0.24861261478531901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ht="15.75" x14ac:dyDescent="0.3">
      <c r="A288" s="3"/>
      <c r="B288" s="166">
        <v>44348</v>
      </c>
      <c r="C288" s="111">
        <v>947818</v>
      </c>
      <c r="D288" s="111">
        <v>205323</v>
      </c>
      <c r="E288" s="178">
        <f t="shared" si="7"/>
        <v>0.21662703177192247</v>
      </c>
      <c r="F288" s="111">
        <v>173581</v>
      </c>
      <c r="G288" s="49">
        <v>94839</v>
      </c>
      <c r="H288" s="177">
        <v>381473</v>
      </c>
      <c r="I288" s="26">
        <f t="shared" si="8"/>
        <v>0.24861261478531901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ht="15.75" x14ac:dyDescent="0.3">
      <c r="A289" s="3"/>
      <c r="B289" s="166">
        <v>44378</v>
      </c>
      <c r="C289" s="111">
        <v>947818</v>
      </c>
      <c r="D289" s="111">
        <v>205323</v>
      </c>
      <c r="E289" s="178">
        <f t="shared" si="7"/>
        <v>0.21662703177192247</v>
      </c>
      <c r="F289" s="111">
        <v>171234</v>
      </c>
      <c r="G289" s="49">
        <v>94839</v>
      </c>
      <c r="H289" s="177">
        <v>381473</v>
      </c>
      <c r="I289" s="26">
        <f t="shared" si="8"/>
        <v>0.24861261478531901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ht="15.75" x14ac:dyDescent="0.3">
      <c r="A290" s="3"/>
      <c r="B290" s="166">
        <v>44409</v>
      </c>
      <c r="C290" s="111">
        <v>947818</v>
      </c>
      <c r="D290" s="111">
        <v>206823</v>
      </c>
      <c r="E290" s="178">
        <f t="shared" si="7"/>
        <v>0.21820961408202841</v>
      </c>
      <c r="F290" s="111">
        <v>160517</v>
      </c>
      <c r="G290" s="49">
        <v>95532</v>
      </c>
      <c r="H290" s="177">
        <v>381473</v>
      </c>
      <c r="I290" s="26">
        <f t="shared" si="8"/>
        <v>0.25042925711649316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ht="15.75" x14ac:dyDescent="0.3">
      <c r="A291" s="3"/>
      <c r="B291" s="166">
        <v>44440</v>
      </c>
      <c r="C291" s="111">
        <v>947818</v>
      </c>
      <c r="D291" s="111">
        <v>207237</v>
      </c>
      <c r="E291" s="178">
        <f t="shared" si="7"/>
        <v>0.21864640679961764</v>
      </c>
      <c r="F291" s="111">
        <v>154642</v>
      </c>
      <c r="G291" s="49">
        <v>95723</v>
      </c>
      <c r="H291" s="177">
        <v>381473</v>
      </c>
      <c r="I291" s="26">
        <f t="shared" si="8"/>
        <v>0.25092994786000583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ht="15.75" x14ac:dyDescent="0.3">
      <c r="A292" s="3"/>
      <c r="B292" s="166">
        <v>44470</v>
      </c>
      <c r="C292" s="111">
        <v>947818</v>
      </c>
      <c r="D292" s="111">
        <v>207237</v>
      </c>
      <c r="E292" s="178">
        <f t="shared" si="7"/>
        <v>0.21864640679961764</v>
      </c>
      <c r="F292" s="111">
        <v>164135</v>
      </c>
      <c r="G292" s="49">
        <v>95723</v>
      </c>
      <c r="H292" s="177">
        <v>381473</v>
      </c>
      <c r="I292" s="26">
        <f t="shared" si="8"/>
        <v>0.25092994786000583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ht="15.75" x14ac:dyDescent="0.3">
      <c r="A293" s="3"/>
      <c r="B293" s="166">
        <v>44501</v>
      </c>
      <c r="C293" s="111">
        <v>947818</v>
      </c>
      <c r="D293" s="111">
        <v>206988</v>
      </c>
      <c r="E293" s="178">
        <f t="shared" si="7"/>
        <v>0.21838369813614006</v>
      </c>
      <c r="F293" s="111">
        <v>170681</v>
      </c>
      <c r="G293" s="49">
        <v>95608</v>
      </c>
      <c r="H293" s="177">
        <v>381473</v>
      </c>
      <c r="I293" s="26">
        <f t="shared" si="8"/>
        <v>0.25062848484689609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179" t="s">
        <v>448</v>
      </c>
      <c r="AD293" s="179"/>
      <c r="AE293" s="179"/>
      <c r="AF293" s="179"/>
      <c r="AG293" s="179"/>
      <c r="AH293" s="179"/>
      <c r="AI293" s="179"/>
      <c r="AJ293" s="179"/>
      <c r="AK293" s="179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ht="16.5" x14ac:dyDescent="0.3">
      <c r="A294" s="3"/>
      <c r="B294" s="166">
        <v>44531</v>
      </c>
      <c r="C294" s="111">
        <v>947818</v>
      </c>
      <c r="D294" s="111">
        <v>205941</v>
      </c>
      <c r="E294" s="178">
        <f t="shared" si="7"/>
        <v>0.21727905568368611</v>
      </c>
      <c r="F294" s="111">
        <v>172844</v>
      </c>
      <c r="G294" s="49">
        <v>95124</v>
      </c>
      <c r="H294" s="177">
        <v>381473</v>
      </c>
      <c r="I294" s="26">
        <f t="shared" si="8"/>
        <v>0.24935971877433002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180" t="s">
        <v>449</v>
      </c>
      <c r="AD294" s="180"/>
      <c r="AE294" s="180"/>
      <c r="AF294" s="180"/>
      <c r="AG294" s="180"/>
      <c r="AH294" s="180"/>
      <c r="AI294" s="180"/>
      <c r="AJ294" s="180"/>
      <c r="AK294" s="180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ht="15.75" x14ac:dyDescent="0.3">
      <c r="A295" s="3"/>
      <c r="B295" s="166">
        <v>44562</v>
      </c>
      <c r="C295" s="111">
        <v>942400</v>
      </c>
      <c r="D295" s="111">
        <v>205772</v>
      </c>
      <c r="E295" s="178">
        <f t="shared" si="7"/>
        <v>0.21834889643463498</v>
      </c>
      <c r="F295" s="111">
        <v>173261</v>
      </c>
      <c r="G295" s="49">
        <v>95046</v>
      </c>
      <c r="H295" s="177">
        <v>379710</v>
      </c>
      <c r="I295" s="26">
        <f t="shared" si="8"/>
        <v>0.25031208027178636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181" t="s">
        <v>450</v>
      </c>
      <c r="AD295" s="181" t="s">
        <v>28</v>
      </c>
      <c r="AE295" s="181" t="s">
        <v>31</v>
      </c>
      <c r="AF295" s="181" t="s">
        <v>13</v>
      </c>
      <c r="AG295" s="181" t="s">
        <v>18</v>
      </c>
      <c r="AH295" s="181" t="s">
        <v>96</v>
      </c>
      <c r="AI295" s="181" t="s">
        <v>40</v>
      </c>
      <c r="AJ295" s="181" t="s">
        <v>398</v>
      </c>
      <c r="AK295" s="181" t="s">
        <v>350</v>
      </c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ht="15.75" x14ac:dyDescent="0.3">
      <c r="A296" s="3"/>
      <c r="B296" s="166">
        <v>44593</v>
      </c>
      <c r="C296" s="111">
        <v>942400</v>
      </c>
      <c r="D296" s="111">
        <v>205772</v>
      </c>
      <c r="E296" s="178">
        <f t="shared" si="7"/>
        <v>0.21834889643463498</v>
      </c>
      <c r="F296" s="111">
        <v>175351</v>
      </c>
      <c r="G296" s="49">
        <v>95046</v>
      </c>
      <c r="H296" s="177">
        <v>379710</v>
      </c>
      <c r="I296" s="26">
        <f t="shared" si="8"/>
        <v>0.25031208027178636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182" t="s">
        <v>451</v>
      </c>
      <c r="AD296" s="182">
        <v>2</v>
      </c>
      <c r="AE296" s="182">
        <v>2</v>
      </c>
      <c r="AF296" s="182">
        <v>7</v>
      </c>
      <c r="AG296" s="182">
        <v>2</v>
      </c>
      <c r="AH296" s="182"/>
      <c r="AI296" s="182">
        <v>1</v>
      </c>
      <c r="AJ296" s="182"/>
      <c r="AK296" s="182">
        <f>SUM(AD296:AJ296)</f>
        <v>14</v>
      </c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ht="15.75" x14ac:dyDescent="0.3">
      <c r="A297" s="3"/>
      <c r="B297" s="166">
        <v>44621</v>
      </c>
      <c r="C297" s="111">
        <v>942400</v>
      </c>
      <c r="D297" s="111">
        <v>195741</v>
      </c>
      <c r="E297" s="178">
        <f t="shared" si="7"/>
        <v>0.20770479626485569</v>
      </c>
      <c r="F297" s="111">
        <v>176605</v>
      </c>
      <c r="G297" s="49">
        <v>90413</v>
      </c>
      <c r="H297" s="177">
        <v>379710</v>
      </c>
      <c r="I297" s="26">
        <f t="shared" si="8"/>
        <v>0.23811066340101655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182" t="s">
        <v>452</v>
      </c>
      <c r="AD297" s="182"/>
      <c r="AE297" s="182"/>
      <c r="AF297" s="182">
        <v>7</v>
      </c>
      <c r="AG297" s="182">
        <v>1</v>
      </c>
      <c r="AH297" s="182"/>
      <c r="AI297" s="182">
        <v>2</v>
      </c>
      <c r="AJ297" s="182"/>
      <c r="AK297" s="182">
        <f t="shared" ref="AK297:AK328" si="9">SUM(AD297:AJ297)</f>
        <v>10</v>
      </c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ht="15.75" x14ac:dyDescent="0.3">
      <c r="A298" s="3"/>
      <c r="B298" s="166">
        <v>44652</v>
      </c>
      <c r="C298" s="111">
        <v>942400</v>
      </c>
      <c r="D298" s="111">
        <v>196443</v>
      </c>
      <c r="E298" s="178">
        <f t="shared" si="7"/>
        <v>0.20844970288624787</v>
      </c>
      <c r="F298" s="111">
        <v>176488</v>
      </c>
      <c r="G298" s="49">
        <v>90737</v>
      </c>
      <c r="H298" s="177">
        <v>379710</v>
      </c>
      <c r="I298" s="26">
        <f t="shared" si="8"/>
        <v>0.23896394616944511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182" t="s">
        <v>453</v>
      </c>
      <c r="AD298" s="182">
        <v>1</v>
      </c>
      <c r="AE298" s="182">
        <v>5</v>
      </c>
      <c r="AF298" s="182">
        <v>7</v>
      </c>
      <c r="AG298" s="182">
        <v>2</v>
      </c>
      <c r="AH298" s="182"/>
      <c r="AI298" s="182">
        <v>2</v>
      </c>
      <c r="AJ298" s="182"/>
      <c r="AK298" s="182">
        <f t="shared" si="9"/>
        <v>17</v>
      </c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ht="15.75" x14ac:dyDescent="0.3">
      <c r="A299" s="3"/>
      <c r="B299" s="166">
        <v>44682</v>
      </c>
      <c r="C299" s="111">
        <v>942400</v>
      </c>
      <c r="D299" s="111">
        <v>196443</v>
      </c>
      <c r="E299" s="183">
        <f>D299/C299</f>
        <v>0.20844970288624787</v>
      </c>
      <c r="F299" s="111">
        <v>177788</v>
      </c>
      <c r="G299" s="49">
        <v>90737</v>
      </c>
      <c r="H299" s="177">
        <v>379710</v>
      </c>
      <c r="I299" s="26">
        <f t="shared" si="8"/>
        <v>0.23896394616944511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182" t="s">
        <v>109</v>
      </c>
      <c r="AD299" s="182">
        <v>1</v>
      </c>
      <c r="AE299" s="182">
        <v>1</v>
      </c>
      <c r="AF299" s="182">
        <v>5</v>
      </c>
      <c r="AG299" s="182"/>
      <c r="AH299" s="182"/>
      <c r="AI299" s="182"/>
      <c r="AJ299" s="182"/>
      <c r="AK299" s="182">
        <f t="shared" si="9"/>
        <v>7</v>
      </c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ht="15.75" x14ac:dyDescent="0.3">
      <c r="A300" s="3"/>
      <c r="B300" s="166">
        <v>44713</v>
      </c>
      <c r="C300" s="111">
        <v>942400</v>
      </c>
      <c r="D300" s="111">
        <v>196075</v>
      </c>
      <c r="E300" s="183">
        <f>D300/C300</f>
        <v>0.20805921052631579</v>
      </c>
      <c r="F300" s="111">
        <v>175801</v>
      </c>
      <c r="G300" s="49">
        <v>90567</v>
      </c>
      <c r="H300" s="177">
        <v>379710</v>
      </c>
      <c r="I300" s="26">
        <f t="shared" si="8"/>
        <v>0.23851623607489927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82" t="s">
        <v>25</v>
      </c>
      <c r="AD300" s="182">
        <v>3</v>
      </c>
      <c r="AE300" s="182">
        <v>3</v>
      </c>
      <c r="AF300" s="182">
        <v>49</v>
      </c>
      <c r="AG300" s="182">
        <v>3</v>
      </c>
      <c r="AH300" s="182"/>
      <c r="AI300" s="182">
        <v>5</v>
      </c>
      <c r="AJ300" s="182"/>
      <c r="AK300" s="182">
        <f t="shared" si="9"/>
        <v>63</v>
      </c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ht="15.75" x14ac:dyDescent="0.3">
      <c r="A301" s="3"/>
      <c r="B301" s="184"/>
      <c r="C301" s="185"/>
      <c r="D301" s="185"/>
      <c r="E301" s="186"/>
      <c r="F301" s="185"/>
      <c r="G301" s="49"/>
      <c r="H301" s="177"/>
      <c r="I301" s="26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82" t="s">
        <v>79</v>
      </c>
      <c r="AD301" s="182"/>
      <c r="AE301" s="182"/>
      <c r="AF301" s="182">
        <v>11</v>
      </c>
      <c r="AG301" s="182">
        <v>5</v>
      </c>
      <c r="AH301" s="182">
        <v>0</v>
      </c>
      <c r="AI301" s="182">
        <v>1</v>
      </c>
      <c r="AJ301" s="182"/>
      <c r="AK301" s="182">
        <f t="shared" si="9"/>
        <v>17</v>
      </c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ht="15.7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82" t="s">
        <v>314</v>
      </c>
      <c r="AD302" s="182"/>
      <c r="AE302" s="182"/>
      <c r="AF302" s="182">
        <v>1</v>
      </c>
      <c r="AG302" s="182">
        <v>1</v>
      </c>
      <c r="AH302" s="182"/>
      <c r="AI302" s="182">
        <v>4</v>
      </c>
      <c r="AJ302" s="182"/>
      <c r="AK302" s="182">
        <f t="shared" si="9"/>
        <v>6</v>
      </c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ht="15" customHeight="1" x14ac:dyDescent="0.3">
      <c r="A303" s="3"/>
      <c r="B303" s="187" t="s">
        <v>454</v>
      </c>
      <c r="C303" s="188"/>
      <c r="D303" s="188"/>
      <c r="E303" s="188"/>
      <c r="F303" s="188"/>
      <c r="G303" s="3"/>
      <c r="H303" s="3"/>
      <c r="I303" s="3"/>
      <c r="J303" s="189" t="s">
        <v>455</v>
      </c>
      <c r="K303" s="189"/>
      <c r="L303" s="189"/>
      <c r="M303" s="189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82" t="s">
        <v>456</v>
      </c>
      <c r="AD303" s="182"/>
      <c r="AE303" s="182"/>
      <c r="AF303" s="182">
        <v>5</v>
      </c>
      <c r="AG303" s="182">
        <v>2</v>
      </c>
      <c r="AH303" s="182"/>
      <c r="AI303" s="182">
        <v>1</v>
      </c>
      <c r="AJ303" s="182"/>
      <c r="AK303" s="182">
        <f t="shared" si="9"/>
        <v>8</v>
      </c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ht="15" customHeight="1" x14ac:dyDescent="0.3">
      <c r="A304" s="3"/>
      <c r="B304" s="190" t="s">
        <v>457</v>
      </c>
      <c r="C304" s="191" t="s">
        <v>458</v>
      </c>
      <c r="D304" s="191"/>
      <c r="E304" s="191" t="s">
        <v>459</v>
      </c>
      <c r="F304" s="191" t="s">
        <v>460</v>
      </c>
      <c r="G304" s="3"/>
      <c r="H304" s="3"/>
      <c r="I304" s="3"/>
      <c r="J304" s="70" t="s">
        <v>425</v>
      </c>
      <c r="K304" s="192" t="s">
        <v>461</v>
      </c>
      <c r="L304" s="192" t="s">
        <v>459</v>
      </c>
      <c r="M304" s="192" t="s">
        <v>368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82" t="s">
        <v>247</v>
      </c>
      <c r="AD304" s="182"/>
      <c r="AE304" s="182"/>
      <c r="AF304" s="182">
        <v>5</v>
      </c>
      <c r="AG304" s="182">
        <v>3</v>
      </c>
      <c r="AH304" s="182">
        <v>2</v>
      </c>
      <c r="AI304" s="182"/>
      <c r="AJ304" s="182"/>
      <c r="AK304" s="182">
        <f t="shared" si="9"/>
        <v>10</v>
      </c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14.25" customHeight="1" x14ac:dyDescent="0.3">
      <c r="A305" s="3">
        <v>2015</v>
      </c>
      <c r="B305" s="193">
        <v>3020458.9</v>
      </c>
      <c r="C305" s="194">
        <v>46</v>
      </c>
      <c r="D305" s="195">
        <f>B305*C305</f>
        <v>138941109.40000001</v>
      </c>
      <c r="E305" s="195">
        <v>2045096932</v>
      </c>
      <c r="F305" s="195">
        <v>38910</v>
      </c>
      <c r="G305" s="196"/>
      <c r="H305" s="3"/>
      <c r="I305" s="3"/>
      <c r="J305" s="197">
        <v>2015</v>
      </c>
      <c r="K305" s="195">
        <v>107250756247</v>
      </c>
      <c r="L305" s="195">
        <v>2045096932</v>
      </c>
      <c r="M305" s="198">
        <f t="shared" ref="M305:M312" si="10">L305/K305</f>
        <v>1.906836840656035E-2</v>
      </c>
      <c r="N305" s="19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82" t="s">
        <v>172</v>
      </c>
      <c r="AD305" s="182"/>
      <c r="AE305" s="182"/>
      <c r="AF305" s="182">
        <v>7</v>
      </c>
      <c r="AG305" s="182"/>
      <c r="AH305" s="182">
        <v>1</v>
      </c>
      <c r="AI305" s="182"/>
      <c r="AJ305" s="182"/>
      <c r="AK305" s="182">
        <f t="shared" si="9"/>
        <v>8</v>
      </c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ht="16.5" x14ac:dyDescent="0.3">
      <c r="A306" s="3">
        <v>2016</v>
      </c>
      <c r="B306" s="193">
        <v>3298341.1</v>
      </c>
      <c r="C306" s="194">
        <v>47.84</v>
      </c>
      <c r="D306" s="195">
        <f>B306*C306</f>
        <v>157792638.22400001</v>
      </c>
      <c r="E306" s="195">
        <v>1960264115</v>
      </c>
      <c r="F306" s="195">
        <v>92730</v>
      </c>
      <c r="G306" s="196"/>
      <c r="H306" s="3"/>
      <c r="I306" s="3"/>
      <c r="J306" s="197">
        <v>2016</v>
      </c>
      <c r="K306" s="195">
        <v>127462857800</v>
      </c>
      <c r="L306" s="195">
        <v>1960264115</v>
      </c>
      <c r="M306" s="198">
        <f t="shared" si="10"/>
        <v>1.5379100616713146E-2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82" t="s">
        <v>121</v>
      </c>
      <c r="AD306" s="182"/>
      <c r="AE306" s="182">
        <v>12</v>
      </c>
      <c r="AF306" s="182">
        <v>3</v>
      </c>
      <c r="AG306" s="182">
        <v>1</v>
      </c>
      <c r="AH306" s="182">
        <v>2</v>
      </c>
      <c r="AI306" s="182">
        <v>1</v>
      </c>
      <c r="AJ306" s="182"/>
      <c r="AK306" s="182">
        <f t="shared" si="9"/>
        <v>19</v>
      </c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ht="16.5" x14ac:dyDescent="0.3">
      <c r="A307" s="3">
        <v>2017</v>
      </c>
      <c r="B307" s="193">
        <v>3601788.5</v>
      </c>
      <c r="C307" s="194">
        <v>49.75</v>
      </c>
      <c r="D307" s="195">
        <f>B307*C307</f>
        <v>179188977.875</v>
      </c>
      <c r="E307" s="195">
        <v>3516894803</v>
      </c>
      <c r="F307" s="195">
        <v>128399</v>
      </c>
      <c r="G307" s="196"/>
      <c r="H307" s="3"/>
      <c r="I307" s="3"/>
      <c r="J307" s="197">
        <v>2017</v>
      </c>
      <c r="K307" s="195">
        <v>142299450030</v>
      </c>
      <c r="L307" s="195">
        <v>3516894803</v>
      </c>
      <c r="M307" s="198">
        <f t="shared" si="10"/>
        <v>2.4714746278067537E-2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82" t="s">
        <v>462</v>
      </c>
      <c r="AD307" s="182"/>
      <c r="AE307" s="182">
        <v>1</v>
      </c>
      <c r="AF307" s="200">
        <v>6</v>
      </c>
      <c r="AG307" s="182">
        <v>2</v>
      </c>
      <c r="AH307" s="182"/>
      <c r="AI307" s="182">
        <v>1</v>
      </c>
      <c r="AJ307" s="182"/>
      <c r="AK307" s="182">
        <f t="shared" si="9"/>
        <v>10</v>
      </c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ht="15.75" x14ac:dyDescent="0.3">
      <c r="A308" s="3">
        <v>2018</v>
      </c>
      <c r="B308" s="194">
        <v>3933153</v>
      </c>
      <c r="C308" s="194">
        <v>51.74</v>
      </c>
      <c r="D308" s="195">
        <f>B308*C308</f>
        <v>203501336.22</v>
      </c>
      <c r="E308" s="111">
        <v>4155483488</v>
      </c>
      <c r="F308" s="111">
        <v>185633</v>
      </c>
      <c r="G308" s="3"/>
      <c r="H308" s="3"/>
      <c r="I308" s="3"/>
      <c r="J308" s="201">
        <v>2018</v>
      </c>
      <c r="K308" s="202">
        <v>152337513910</v>
      </c>
      <c r="L308" s="111">
        <v>4155483488</v>
      </c>
      <c r="M308" s="198">
        <f t="shared" si="10"/>
        <v>2.7278136431024023E-2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82" t="s">
        <v>16</v>
      </c>
      <c r="AD308" s="182"/>
      <c r="AE308" s="182"/>
      <c r="AF308" s="182">
        <v>10</v>
      </c>
      <c r="AG308" s="182">
        <v>5</v>
      </c>
      <c r="AH308" s="182">
        <v>1</v>
      </c>
      <c r="AI308" s="182"/>
      <c r="AJ308" s="182"/>
      <c r="AK308" s="182">
        <f t="shared" si="9"/>
        <v>16</v>
      </c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ht="15.75" x14ac:dyDescent="0.3">
      <c r="A309" s="3">
        <v>2019</v>
      </c>
      <c r="B309" s="194">
        <v>4335907.9000000004</v>
      </c>
      <c r="C309" s="194">
        <v>53.81</v>
      </c>
      <c r="D309" s="194"/>
      <c r="E309" s="111">
        <v>5057055459</v>
      </c>
      <c r="F309" s="111">
        <v>195668</v>
      </c>
      <c r="G309" s="3"/>
      <c r="H309" s="3"/>
      <c r="I309" s="3"/>
      <c r="J309" s="201">
        <v>2019</v>
      </c>
      <c r="K309" s="202">
        <v>170570152783</v>
      </c>
      <c r="L309" s="111">
        <v>5109055459</v>
      </c>
      <c r="M309" s="198">
        <f t="shared" si="10"/>
        <v>2.9952810474994179E-2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82" t="s">
        <v>19</v>
      </c>
      <c r="AD309" s="182"/>
      <c r="AE309" s="182"/>
      <c r="AF309" s="182">
        <v>10</v>
      </c>
      <c r="AG309" s="182">
        <v>4</v>
      </c>
      <c r="AH309" s="182">
        <v>2</v>
      </c>
      <c r="AI309" s="182">
        <v>1</v>
      </c>
      <c r="AJ309" s="182"/>
      <c r="AK309" s="182">
        <f t="shared" si="9"/>
        <v>17</v>
      </c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ht="15.75" x14ac:dyDescent="0.3">
      <c r="A310" s="3">
        <v>2020</v>
      </c>
      <c r="B310" s="72"/>
      <c r="C310" s="72"/>
      <c r="D310" s="72"/>
      <c r="E310" s="111">
        <v>5960525858</v>
      </c>
      <c r="F310" s="111">
        <v>205323</v>
      </c>
      <c r="G310" s="3"/>
      <c r="H310" s="3"/>
      <c r="I310" s="3"/>
      <c r="J310" s="201">
        <v>2020</v>
      </c>
      <c r="K310" s="111">
        <f>K309+23952</f>
        <v>170570176735</v>
      </c>
      <c r="L310" s="111">
        <v>5960525858</v>
      </c>
      <c r="M310" s="198">
        <f t="shared" si="10"/>
        <v>3.4944712915789197E-2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82" t="s">
        <v>68</v>
      </c>
      <c r="AD310" s="182"/>
      <c r="AE310" s="182"/>
      <c r="AF310" s="182">
        <v>13</v>
      </c>
      <c r="AG310" s="182">
        <v>3</v>
      </c>
      <c r="AH310" s="182">
        <v>1</v>
      </c>
      <c r="AI310" s="182">
        <v>3</v>
      </c>
      <c r="AJ310" s="182"/>
      <c r="AK310" s="182">
        <f t="shared" si="9"/>
        <v>20</v>
      </c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ht="15.75" x14ac:dyDescent="0.3">
      <c r="A311" s="3">
        <v>2021</v>
      </c>
      <c r="B311" s="72"/>
      <c r="C311" s="72"/>
      <c r="D311" s="72"/>
      <c r="E311" s="111">
        <v>6686626554</v>
      </c>
      <c r="F311" s="111">
        <v>205941</v>
      </c>
      <c r="G311" s="3">
        <v>215933</v>
      </c>
      <c r="H311" s="3"/>
      <c r="I311" s="3"/>
      <c r="J311" s="201">
        <v>2021</v>
      </c>
      <c r="K311" s="111">
        <v>194510200000</v>
      </c>
      <c r="L311" s="111">
        <v>6686626554</v>
      </c>
      <c r="M311" s="198">
        <f t="shared" si="10"/>
        <v>3.4376739903614312E-2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82" t="s">
        <v>463</v>
      </c>
      <c r="AD311" s="182"/>
      <c r="AE311" s="182"/>
      <c r="AF311" s="182">
        <v>7</v>
      </c>
      <c r="AG311" s="182">
        <v>3</v>
      </c>
      <c r="AH311" s="182">
        <v>3</v>
      </c>
      <c r="AI311" s="182">
        <v>1</v>
      </c>
      <c r="AJ311" s="182"/>
      <c r="AK311" s="182">
        <f t="shared" si="9"/>
        <v>14</v>
      </c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ht="15.75" x14ac:dyDescent="0.3">
      <c r="A312" s="3">
        <v>2022</v>
      </c>
      <c r="B312" s="72"/>
      <c r="C312" s="72"/>
      <c r="D312" s="72"/>
      <c r="E312" s="111">
        <v>8336626554</v>
      </c>
      <c r="F312" s="111">
        <v>210691</v>
      </c>
      <c r="G312" s="3"/>
      <c r="H312" s="3"/>
      <c r="I312" s="3"/>
      <c r="J312" s="201">
        <v>2022</v>
      </c>
      <c r="K312" s="111">
        <v>231147700000</v>
      </c>
      <c r="L312" s="111">
        <v>8336626554</v>
      </c>
      <c r="M312" s="198">
        <f t="shared" si="10"/>
        <v>3.6066231911457476E-2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82" t="s">
        <v>464</v>
      </c>
      <c r="AD312" s="182"/>
      <c r="AE312" s="182"/>
      <c r="AF312" s="182">
        <v>2</v>
      </c>
      <c r="AG312" s="182">
        <v>1</v>
      </c>
      <c r="AH312" s="182">
        <v>3</v>
      </c>
      <c r="AI312" s="182"/>
      <c r="AJ312" s="182"/>
      <c r="AK312" s="182">
        <f t="shared" si="9"/>
        <v>6</v>
      </c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ht="15.7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20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82" t="s">
        <v>465</v>
      </c>
      <c r="AD313" s="182"/>
      <c r="AE313" s="182"/>
      <c r="AF313" s="182">
        <v>2</v>
      </c>
      <c r="AG313" s="182"/>
      <c r="AH313" s="182">
        <v>0</v>
      </c>
      <c r="AI313" s="182">
        <v>1</v>
      </c>
      <c r="AJ313" s="182">
        <v>1</v>
      </c>
      <c r="AK313" s="182">
        <f t="shared" si="9"/>
        <v>4</v>
      </c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ht="19.5" customHeight="1" x14ac:dyDescent="0.3">
      <c r="A314" s="3"/>
      <c r="B314" s="3"/>
      <c r="C314" s="3"/>
      <c r="D314" s="3"/>
      <c r="E314" s="3"/>
      <c r="F314" s="3"/>
      <c r="G314" s="3"/>
      <c r="H314" s="3"/>
      <c r="I314" s="70" t="s">
        <v>425</v>
      </c>
      <c r="J314" s="192" t="s">
        <v>459</v>
      </c>
      <c r="K314" s="192" t="s">
        <v>466</v>
      </c>
      <c r="L314" s="192" t="s">
        <v>467</v>
      </c>
      <c r="M314" s="192" t="s">
        <v>468</v>
      </c>
      <c r="N314" s="192" t="s">
        <v>469</v>
      </c>
      <c r="O314" s="192" t="s">
        <v>470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82" t="s">
        <v>41</v>
      </c>
      <c r="AD314" s="182">
        <v>1</v>
      </c>
      <c r="AE314" s="182">
        <v>1</v>
      </c>
      <c r="AF314" s="182">
        <v>9</v>
      </c>
      <c r="AG314" s="182">
        <v>2</v>
      </c>
      <c r="AH314" s="182"/>
      <c r="AI314" s="182"/>
      <c r="AJ314" s="182"/>
      <c r="AK314" s="182">
        <f t="shared" si="9"/>
        <v>13</v>
      </c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ht="15.75" x14ac:dyDescent="0.3">
      <c r="A315" s="3"/>
      <c r="B315" s="3"/>
      <c r="C315" s="3"/>
      <c r="D315" s="3"/>
      <c r="E315" s="3"/>
      <c r="F315" s="3"/>
      <c r="G315" s="3"/>
      <c r="H315" s="3"/>
      <c r="I315" s="197">
        <v>2015</v>
      </c>
      <c r="J315" s="195">
        <v>2045096932</v>
      </c>
      <c r="K315" s="72">
        <f>I315-$I$326</f>
        <v>-3</v>
      </c>
      <c r="L315" s="72">
        <f>K315*J315</f>
        <v>-6135290796</v>
      </c>
      <c r="M315" s="72">
        <f>K315*K315</f>
        <v>9</v>
      </c>
      <c r="N315" s="195">
        <f t="shared" ref="N315:N321" si="11" xml:space="preserve"> $L$328 + ( $L$329*K315)</f>
        <v>1685141779</v>
      </c>
      <c r="O315" s="72">
        <f>(J315/N315)*100</f>
        <v>121.36052630619633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82" t="s">
        <v>471</v>
      </c>
      <c r="AD315" s="182"/>
      <c r="AE315" s="182"/>
      <c r="AF315" s="182">
        <v>3</v>
      </c>
      <c r="AG315" s="182">
        <v>1</v>
      </c>
      <c r="AH315" s="182"/>
      <c r="AI315" s="182"/>
      <c r="AJ315" s="182"/>
      <c r="AK315" s="182">
        <f t="shared" si="9"/>
        <v>4</v>
      </c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ht="15.75" x14ac:dyDescent="0.3">
      <c r="A316" s="3"/>
      <c r="B316" s="3"/>
      <c r="C316" s="3"/>
      <c r="D316" s="3"/>
      <c r="E316" s="3"/>
      <c r="F316" s="3"/>
      <c r="G316" s="3"/>
      <c r="H316" s="3"/>
      <c r="I316" s="197">
        <v>2016</v>
      </c>
      <c r="J316" s="195">
        <v>1960264115</v>
      </c>
      <c r="K316" s="72">
        <f t="shared" ref="K316:K324" si="12">I316-$I$326</f>
        <v>-2</v>
      </c>
      <c r="L316" s="72">
        <f t="shared" ref="L316:L321" si="13">K316*J316</f>
        <v>-3920528230</v>
      </c>
      <c r="M316" s="72">
        <f t="shared" ref="M316:M321" si="14">K316*K316</f>
        <v>4</v>
      </c>
      <c r="N316" s="195">
        <f t="shared" si="11"/>
        <v>2525044386.4285712</v>
      </c>
      <c r="O316" s="72">
        <f t="shared" ref="O316:O321" si="15">(J316/N316)*100</f>
        <v>77.632857685032704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82" t="s">
        <v>472</v>
      </c>
      <c r="AD316" s="182"/>
      <c r="AE316" s="182"/>
      <c r="AF316" s="182">
        <v>6</v>
      </c>
      <c r="AG316" s="182">
        <v>1</v>
      </c>
      <c r="AH316" s="182">
        <v>1</v>
      </c>
      <c r="AI316" s="182">
        <v>1</v>
      </c>
      <c r="AJ316" s="182"/>
      <c r="AK316" s="182">
        <f t="shared" si="9"/>
        <v>9</v>
      </c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ht="15.75" x14ac:dyDescent="0.3">
      <c r="A317" s="3"/>
      <c r="B317" s="3"/>
      <c r="C317" s="3"/>
      <c r="D317" s="3"/>
      <c r="E317" s="3"/>
      <c r="F317" s="3"/>
      <c r="G317" s="3"/>
      <c r="H317" s="3"/>
      <c r="I317" s="197">
        <v>2017</v>
      </c>
      <c r="J317" s="195">
        <v>3516894803</v>
      </c>
      <c r="K317" s="72">
        <f t="shared" si="12"/>
        <v>-1</v>
      </c>
      <c r="L317" s="72">
        <f t="shared" si="13"/>
        <v>-3516894803</v>
      </c>
      <c r="M317" s="72">
        <f t="shared" si="14"/>
        <v>1</v>
      </c>
      <c r="N317" s="195">
        <f t="shared" si="11"/>
        <v>3364946993.8571424</v>
      </c>
      <c r="O317" s="72">
        <f t="shared" si="15"/>
        <v>104.51560780660868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82" t="s">
        <v>71</v>
      </c>
      <c r="AD317" s="182">
        <v>1</v>
      </c>
      <c r="AE317" s="182"/>
      <c r="AF317" s="182">
        <v>12</v>
      </c>
      <c r="AG317" s="182">
        <v>2</v>
      </c>
      <c r="AH317" s="182"/>
      <c r="AI317" s="182">
        <v>1</v>
      </c>
      <c r="AJ317" s="182"/>
      <c r="AK317" s="182">
        <f t="shared" si="9"/>
        <v>16</v>
      </c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ht="15.75" x14ac:dyDescent="0.3">
      <c r="A318" s="3"/>
      <c r="B318" s="3"/>
      <c r="C318" s="3"/>
      <c r="D318" s="3"/>
      <c r="E318" s="3"/>
      <c r="F318" s="3"/>
      <c r="G318" s="3"/>
      <c r="H318" s="3"/>
      <c r="I318" s="201">
        <v>2018</v>
      </c>
      <c r="J318" s="111">
        <v>4155483488</v>
      </c>
      <c r="K318" s="72">
        <f t="shared" si="12"/>
        <v>0</v>
      </c>
      <c r="L318" s="72">
        <f t="shared" si="13"/>
        <v>0</v>
      </c>
      <c r="M318" s="72">
        <f t="shared" si="14"/>
        <v>0</v>
      </c>
      <c r="N318" s="111">
        <f t="shared" si="11"/>
        <v>4204849601.2857141</v>
      </c>
      <c r="O318" s="72">
        <f t="shared" si="15"/>
        <v>98.825971961741047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82" t="s">
        <v>473</v>
      </c>
      <c r="AD318" s="182"/>
      <c r="AE318" s="182"/>
      <c r="AF318" s="182">
        <v>3</v>
      </c>
      <c r="AG318" s="182">
        <v>1</v>
      </c>
      <c r="AH318" s="182"/>
      <c r="AI318" s="182">
        <v>1</v>
      </c>
      <c r="AJ318" s="182"/>
      <c r="AK318" s="182">
        <f t="shared" si="9"/>
        <v>5</v>
      </c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ht="15.75" x14ac:dyDescent="0.3">
      <c r="A319" s="3"/>
      <c r="B319" s="3"/>
      <c r="C319" s="3"/>
      <c r="D319" s="3"/>
      <c r="E319" s="3"/>
      <c r="F319" s="3"/>
      <c r="G319" s="3"/>
      <c r="H319" s="3"/>
      <c r="I319" s="201">
        <v>2019</v>
      </c>
      <c r="J319" s="111">
        <v>5109055459</v>
      </c>
      <c r="K319" s="72">
        <f t="shared" si="12"/>
        <v>1</v>
      </c>
      <c r="L319" s="72">
        <f t="shared" si="13"/>
        <v>5109055459</v>
      </c>
      <c r="M319" s="72">
        <f t="shared" si="14"/>
        <v>1</v>
      </c>
      <c r="N319" s="111">
        <f t="shared" si="11"/>
        <v>5044752208.7142859</v>
      </c>
      <c r="O319" s="72">
        <f t="shared" si="15"/>
        <v>101.27465626903611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82" t="s">
        <v>43</v>
      </c>
      <c r="AD319" s="182">
        <v>5</v>
      </c>
      <c r="AE319" s="182">
        <v>2</v>
      </c>
      <c r="AF319" s="182">
        <v>21</v>
      </c>
      <c r="AG319" s="182">
        <v>4</v>
      </c>
      <c r="AH319" s="182">
        <v>7</v>
      </c>
      <c r="AI319" s="182">
        <v>1</v>
      </c>
      <c r="AJ319" s="182"/>
      <c r="AK319" s="182">
        <f t="shared" si="9"/>
        <v>40</v>
      </c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ht="15.75" x14ac:dyDescent="0.3">
      <c r="A320" s="3"/>
      <c r="B320" s="3"/>
      <c r="C320" s="3"/>
      <c r="D320" s="3"/>
      <c r="E320" s="3"/>
      <c r="F320" s="3"/>
      <c r="G320" s="3"/>
      <c r="H320" s="3"/>
      <c r="I320" s="201">
        <v>2020</v>
      </c>
      <c r="J320" s="111">
        <v>5960525858</v>
      </c>
      <c r="K320" s="72">
        <f t="shared" si="12"/>
        <v>2</v>
      </c>
      <c r="L320" s="72">
        <f t="shared" si="13"/>
        <v>11921051716</v>
      </c>
      <c r="M320" s="72">
        <f t="shared" si="14"/>
        <v>4</v>
      </c>
      <c r="N320" s="111">
        <f t="shared" si="11"/>
        <v>5884654816.1428566</v>
      </c>
      <c r="O320" s="72">
        <f t="shared" si="15"/>
        <v>101.28930318306884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82" t="s">
        <v>474</v>
      </c>
      <c r="AD320" s="182"/>
      <c r="AE320" s="182"/>
      <c r="AF320" s="182">
        <v>4</v>
      </c>
      <c r="AG320" s="182">
        <v>1</v>
      </c>
      <c r="AH320" s="182"/>
      <c r="AI320" s="182"/>
      <c r="AJ320" s="182"/>
      <c r="AK320" s="182">
        <f t="shared" si="9"/>
        <v>5</v>
      </c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ht="15.75" x14ac:dyDescent="0.3">
      <c r="A321" s="3"/>
      <c r="B321" s="3"/>
      <c r="C321" s="3"/>
      <c r="D321" s="3"/>
      <c r="E321" s="3"/>
      <c r="F321" s="3"/>
      <c r="G321" s="3"/>
      <c r="H321" s="3"/>
      <c r="I321" s="201">
        <v>2021</v>
      </c>
      <c r="J321" s="111">
        <v>6686626554</v>
      </c>
      <c r="K321" s="72">
        <f t="shared" si="12"/>
        <v>3</v>
      </c>
      <c r="L321" s="72">
        <f t="shared" si="13"/>
        <v>20059879662</v>
      </c>
      <c r="M321" s="72">
        <f t="shared" si="14"/>
        <v>9</v>
      </c>
      <c r="N321" s="111">
        <f t="shared" si="11"/>
        <v>6724557423.5714283</v>
      </c>
      <c r="O321" s="72">
        <f t="shared" si="15"/>
        <v>99.435935078218378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82" t="s">
        <v>475</v>
      </c>
      <c r="AD321" s="182">
        <v>4</v>
      </c>
      <c r="AE321" s="182">
        <v>5</v>
      </c>
      <c r="AF321" s="182">
        <v>14</v>
      </c>
      <c r="AG321" s="182">
        <v>4</v>
      </c>
      <c r="AH321" s="182">
        <v>1</v>
      </c>
      <c r="AI321" s="182"/>
      <c r="AJ321" s="182"/>
      <c r="AK321" s="182">
        <f t="shared" si="9"/>
        <v>28</v>
      </c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ht="15.75" x14ac:dyDescent="0.3">
      <c r="A322" s="3"/>
      <c r="B322" s="3"/>
      <c r="C322" s="3"/>
      <c r="D322" s="3"/>
      <c r="E322" s="3"/>
      <c r="F322" s="3"/>
      <c r="G322" s="3"/>
      <c r="H322" s="3"/>
      <c r="I322" s="201">
        <v>2022</v>
      </c>
      <c r="J322" s="111">
        <f>$L$328+($L$329*K322)</f>
        <v>7564460031</v>
      </c>
      <c r="K322" s="72">
        <f t="shared" si="12"/>
        <v>4</v>
      </c>
      <c r="L322" s="3">
        <f>SUM(L315:L321)</f>
        <v>23517273008</v>
      </c>
      <c r="M322" s="192">
        <f>SUM(M315:M321)</f>
        <v>28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82" t="s">
        <v>21</v>
      </c>
      <c r="AD322" s="182">
        <v>1</v>
      </c>
      <c r="AE322" s="182"/>
      <c r="AF322" s="182">
        <v>11</v>
      </c>
      <c r="AG322" s="182">
        <v>2</v>
      </c>
      <c r="AH322" s="182">
        <v>3</v>
      </c>
      <c r="AI322" s="182">
        <v>1</v>
      </c>
      <c r="AJ322" s="182"/>
      <c r="AK322" s="182">
        <f t="shared" si="9"/>
        <v>18</v>
      </c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ht="15.75" x14ac:dyDescent="0.3">
      <c r="A323" s="3"/>
      <c r="B323" s="3"/>
      <c r="C323" s="3"/>
      <c r="D323" s="3"/>
      <c r="E323" s="3"/>
      <c r="F323" s="3"/>
      <c r="G323" s="3"/>
      <c r="H323" s="3"/>
      <c r="I323" s="201">
        <v>2023</v>
      </c>
      <c r="J323" s="111">
        <f t="shared" ref="J323:J324" si="16">$L$328+($L$329*K323)</f>
        <v>8404362638.4285717</v>
      </c>
      <c r="K323" s="72">
        <f t="shared" si="12"/>
        <v>5</v>
      </c>
      <c r="L323" s="3"/>
      <c r="M323" s="20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82" t="s">
        <v>476</v>
      </c>
      <c r="AD323" s="182"/>
      <c r="AE323" s="182"/>
      <c r="AF323" s="182">
        <v>3</v>
      </c>
      <c r="AG323" s="182"/>
      <c r="AH323" s="182"/>
      <c r="AI323" s="182">
        <v>2</v>
      </c>
      <c r="AJ323" s="182"/>
      <c r="AK323" s="182">
        <f t="shared" si="9"/>
        <v>5</v>
      </c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ht="15.75" x14ac:dyDescent="0.3">
      <c r="A324" s="3"/>
      <c r="B324" s="3"/>
      <c r="C324" s="3"/>
      <c r="D324" s="3"/>
      <c r="E324" s="3"/>
      <c r="F324" s="3"/>
      <c r="G324" s="3"/>
      <c r="H324" s="3"/>
      <c r="I324" s="201">
        <v>2024</v>
      </c>
      <c r="J324" s="111">
        <f t="shared" si="16"/>
        <v>9244265245.8571434</v>
      </c>
      <c r="K324" s="72">
        <f t="shared" si="12"/>
        <v>6</v>
      </c>
      <c r="L324" s="3"/>
      <c r="M324" s="20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82" t="s">
        <v>74</v>
      </c>
      <c r="AD324" s="182">
        <v>8</v>
      </c>
      <c r="AE324" s="182">
        <v>2</v>
      </c>
      <c r="AF324" s="182">
        <v>24</v>
      </c>
      <c r="AG324" s="182">
        <v>9</v>
      </c>
      <c r="AH324" s="182">
        <v>7</v>
      </c>
      <c r="AI324" s="182">
        <v>3</v>
      </c>
      <c r="AJ324" s="182"/>
      <c r="AK324" s="182">
        <f t="shared" si="9"/>
        <v>53</v>
      </c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ht="15.7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82" t="s">
        <v>149</v>
      </c>
      <c r="AD325" s="182"/>
      <c r="AE325" s="182"/>
      <c r="AF325" s="182">
        <v>2</v>
      </c>
      <c r="AG325" s="182">
        <v>1</v>
      </c>
      <c r="AH325" s="182"/>
      <c r="AI325" s="182"/>
      <c r="AJ325" s="182"/>
      <c r="AK325" s="182">
        <f t="shared" si="9"/>
        <v>3</v>
      </c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ht="15.75" x14ac:dyDescent="0.3">
      <c r="A326" s="3"/>
      <c r="B326" s="3"/>
      <c r="C326" s="3"/>
      <c r="D326" s="3"/>
      <c r="E326" s="3"/>
      <c r="F326" s="3"/>
      <c r="G326" s="3"/>
      <c r="H326" s="3" t="s">
        <v>477</v>
      </c>
      <c r="I326" s="3">
        <f>AVERAGE(I315:I321)</f>
        <v>2018</v>
      </c>
      <c r="J326" s="3"/>
      <c r="K326" s="3" t="s">
        <v>478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82" t="s">
        <v>50</v>
      </c>
      <c r="AD326" s="182">
        <v>4</v>
      </c>
      <c r="AE326" s="182">
        <v>7</v>
      </c>
      <c r="AF326" s="182">
        <v>93</v>
      </c>
      <c r="AG326" s="182">
        <v>21</v>
      </c>
      <c r="AH326" s="182">
        <v>8</v>
      </c>
      <c r="AI326" s="182">
        <v>9</v>
      </c>
      <c r="AJ326" s="182">
        <v>2</v>
      </c>
      <c r="AK326" s="182">
        <f t="shared" si="9"/>
        <v>144</v>
      </c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ht="15.7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82" t="s">
        <v>77</v>
      </c>
      <c r="AD327" s="182"/>
      <c r="AE327" s="182"/>
      <c r="AF327" s="182">
        <v>14</v>
      </c>
      <c r="AG327" s="182">
        <v>2</v>
      </c>
      <c r="AH327" s="182">
        <v>2</v>
      </c>
      <c r="AI327" s="182">
        <v>1</v>
      </c>
      <c r="AJ327" s="182"/>
      <c r="AK327" s="182">
        <f t="shared" si="9"/>
        <v>19</v>
      </c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ht="15.7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 t="s">
        <v>479</v>
      </c>
      <c r="L328" s="49">
        <f>AVERAGE(J315:J321)</f>
        <v>4204849601.2857141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205" t="s">
        <v>350</v>
      </c>
      <c r="AD328" s="205">
        <f>SUM(AD296:AD327)</f>
        <v>31</v>
      </c>
      <c r="AE328" s="205">
        <f>SUM(AE296:AE327)</f>
        <v>41</v>
      </c>
      <c r="AF328" s="205">
        <f>SUM(AF296:AF327)</f>
        <v>376</v>
      </c>
      <c r="AG328" s="205">
        <f>SUM(AG296:AG327)</f>
        <v>89</v>
      </c>
      <c r="AH328" s="205">
        <f>SUM(AH296:AH327)</f>
        <v>44</v>
      </c>
      <c r="AI328" s="205">
        <f>SUM(AI296:AI327)</f>
        <v>44</v>
      </c>
      <c r="AJ328" s="205">
        <f>SUM(AJ296:AJ327)</f>
        <v>3</v>
      </c>
      <c r="AK328" s="205">
        <f t="shared" si="9"/>
        <v>628</v>
      </c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ht="15.7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 t="s">
        <v>480</v>
      </c>
      <c r="L329" s="3">
        <f>L322/M322</f>
        <v>839902607.42857146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ht="15.75" x14ac:dyDescent="0.3">
      <c r="A330" s="3"/>
      <c r="B330" s="116" t="s">
        <v>481</v>
      </c>
      <c r="C330" s="116"/>
      <c r="D330" s="3"/>
      <c r="E330" s="7"/>
      <c r="F330" s="7"/>
      <c r="G330" s="3"/>
      <c r="H330" s="3"/>
      <c r="I330" s="3"/>
      <c r="J330" s="206"/>
      <c r="K330" s="206"/>
      <c r="L330" s="3"/>
      <c r="M330" s="207"/>
      <c r="N330" s="207"/>
      <c r="O330" s="207"/>
      <c r="P330" s="207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ht="15.75" x14ac:dyDescent="0.3">
      <c r="A331" s="3"/>
      <c r="B331" s="206" t="s">
        <v>482</v>
      </c>
      <c r="C331" s="206" t="s">
        <v>391</v>
      </c>
      <c r="D331" s="3"/>
      <c r="E331" s="207"/>
      <c r="F331" s="207"/>
      <c r="G331" s="3"/>
      <c r="H331" s="3"/>
      <c r="I331" s="3"/>
      <c r="J331" s="2"/>
      <c r="K331" s="173"/>
      <c r="L331" s="3"/>
      <c r="M331" s="206"/>
      <c r="N331" s="206"/>
      <c r="O331" s="206"/>
      <c r="P331" s="206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ht="15.75" x14ac:dyDescent="0.3">
      <c r="A332" s="3"/>
      <c r="B332" s="3" t="s">
        <v>10</v>
      </c>
      <c r="C332" s="49">
        <v>9</v>
      </c>
      <c r="D332" s="3"/>
      <c r="E332" s="7"/>
      <c r="F332" s="177"/>
      <c r="G332" s="3"/>
      <c r="H332" s="3"/>
      <c r="I332" s="3"/>
      <c r="J332" s="2"/>
      <c r="K332" s="173"/>
      <c r="L332" s="3"/>
      <c r="M332" s="3"/>
      <c r="N332" s="49"/>
      <c r="O332" s="49"/>
      <c r="P332" s="49"/>
      <c r="R332" s="3"/>
      <c r="S332" s="206"/>
      <c r="T332" s="206"/>
      <c r="U332" s="206"/>
      <c r="V332" s="206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ht="15.75" x14ac:dyDescent="0.3">
      <c r="A333" s="3"/>
      <c r="B333" s="3" t="s">
        <v>24</v>
      </c>
      <c r="C333" s="49">
        <v>14</v>
      </c>
      <c r="D333" s="3"/>
      <c r="E333" s="7"/>
      <c r="F333" s="177"/>
      <c r="G333" s="3"/>
      <c r="H333" s="3"/>
      <c r="I333" s="3"/>
      <c r="J333" s="3"/>
      <c r="K333" s="49"/>
      <c r="L333" s="3"/>
      <c r="M333" s="3"/>
      <c r="N333" s="49"/>
      <c r="O333" s="49"/>
      <c r="P333" s="49"/>
      <c r="R333" s="3"/>
      <c r="S333" s="3"/>
      <c r="T333" s="49"/>
      <c r="U333" s="49"/>
      <c r="V333" s="49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ht="15.75" x14ac:dyDescent="0.3">
      <c r="A334" s="3"/>
      <c r="B334" s="3" t="s">
        <v>67</v>
      </c>
      <c r="C334" s="49">
        <v>3</v>
      </c>
      <c r="D334" s="3"/>
      <c r="E334" s="7"/>
      <c r="F334" s="177"/>
      <c r="G334" s="3"/>
      <c r="H334" s="3"/>
      <c r="I334" s="3"/>
      <c r="L334" s="3"/>
      <c r="M334" s="3"/>
      <c r="N334" s="49"/>
      <c r="O334" s="49"/>
      <c r="P334" s="49"/>
      <c r="R334" s="3"/>
      <c r="S334" s="3"/>
      <c r="T334" s="49"/>
      <c r="U334" s="49"/>
      <c r="V334" s="49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ht="15.75" x14ac:dyDescent="0.3">
      <c r="A335" s="3"/>
      <c r="B335" s="3" t="s">
        <v>78</v>
      </c>
      <c r="C335" s="49">
        <v>13</v>
      </c>
      <c r="D335" s="3"/>
      <c r="E335" s="7"/>
      <c r="F335" s="177"/>
      <c r="G335" s="3"/>
      <c r="H335" s="3"/>
      <c r="I335" s="3"/>
      <c r="J335" s="3"/>
      <c r="K335" s="3"/>
      <c r="L335" s="3"/>
      <c r="R335" s="3"/>
      <c r="S335" s="3"/>
      <c r="T335" s="49"/>
      <c r="U335" s="49"/>
      <c r="V335" s="49"/>
      <c r="X335" s="3"/>
      <c r="Y335" s="3"/>
      <c r="Z335" s="3"/>
      <c r="AA335" s="3"/>
      <c r="AB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ht="15.75" x14ac:dyDescent="0.3">
      <c r="A336" s="3"/>
      <c r="B336" s="3" t="s">
        <v>483</v>
      </c>
      <c r="C336" s="49">
        <v>4</v>
      </c>
      <c r="D336" s="3"/>
      <c r="E336" s="7"/>
      <c r="F336" s="17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49"/>
      <c r="U336" s="49"/>
      <c r="V336" s="49"/>
      <c r="X336" s="3"/>
      <c r="Y336" s="3"/>
      <c r="Z336" s="3"/>
      <c r="AA336" s="3"/>
      <c r="AB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ht="15.75" x14ac:dyDescent="0.3">
      <c r="A337" s="3"/>
      <c r="B337" s="3" t="s">
        <v>350</v>
      </c>
      <c r="C337" s="49">
        <f>SUM(C332:C336)</f>
        <v>43</v>
      </c>
      <c r="D337" s="3"/>
      <c r="E337" s="7"/>
      <c r="F337" s="17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49"/>
      <c r="U337" s="49"/>
      <c r="V337" s="49"/>
      <c r="W337" s="3"/>
      <c r="X337" s="3"/>
      <c r="Y337" s="3"/>
      <c r="Z337" s="3"/>
      <c r="AA337" s="3"/>
      <c r="AB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42" spans="1:48" x14ac:dyDescent="0.25">
      <c r="B342" s="208" t="s">
        <v>484</v>
      </c>
      <c r="C342" s="208"/>
      <c r="D342" s="208"/>
      <c r="E342" s="208"/>
      <c r="F342" s="208"/>
      <c r="G342" s="208"/>
      <c r="H342" s="208"/>
      <c r="I342" s="208"/>
      <c r="J342" s="208"/>
      <c r="K342" s="208"/>
    </row>
    <row r="343" spans="1:48" x14ac:dyDescent="0.25">
      <c r="B343" s="208"/>
      <c r="C343" s="208"/>
      <c r="D343" s="208"/>
      <c r="E343" s="208"/>
      <c r="F343" s="208"/>
      <c r="G343" s="208"/>
      <c r="H343" s="208"/>
      <c r="I343" s="208"/>
      <c r="J343" s="208"/>
      <c r="K343" s="208"/>
    </row>
    <row r="344" spans="1:48" x14ac:dyDescent="0.25">
      <c r="B344" s="209" t="s">
        <v>81</v>
      </c>
      <c r="C344" s="209" t="s">
        <v>485</v>
      </c>
    </row>
    <row r="345" spans="1:48" x14ac:dyDescent="0.25">
      <c r="B345" s="210" t="s">
        <v>10</v>
      </c>
      <c r="C345" s="211">
        <v>1353</v>
      </c>
      <c r="D345" s="211">
        <v>2376</v>
      </c>
      <c r="E345" s="209" t="s">
        <v>486</v>
      </c>
      <c r="F345" s="209" t="s">
        <v>485</v>
      </c>
      <c r="N345" s="212" t="s">
        <v>487</v>
      </c>
      <c r="O345" s="212"/>
      <c r="P345" s="212"/>
    </row>
    <row r="346" spans="1:48" x14ac:dyDescent="0.25">
      <c r="B346" s="210" t="s">
        <v>24</v>
      </c>
      <c r="C346" s="211">
        <v>2494</v>
      </c>
      <c r="D346" s="211">
        <v>14894</v>
      </c>
      <c r="E346" s="210" t="s">
        <v>12</v>
      </c>
      <c r="F346" s="211">
        <v>4716</v>
      </c>
      <c r="H346" s="209" t="s">
        <v>8</v>
      </c>
      <c r="I346" s="209" t="s">
        <v>485</v>
      </c>
      <c r="K346" s="209" t="s">
        <v>81</v>
      </c>
      <c r="L346" s="209" t="s">
        <v>485</v>
      </c>
    </row>
    <row r="347" spans="1:48" x14ac:dyDescent="0.25">
      <c r="B347" s="210" t="s">
        <v>67</v>
      </c>
      <c r="C347" s="211">
        <v>1441</v>
      </c>
      <c r="D347" s="211">
        <v>5675</v>
      </c>
      <c r="E347" s="210" t="s">
        <v>17</v>
      </c>
      <c r="F347" s="211">
        <v>592</v>
      </c>
      <c r="H347" s="210" t="s">
        <v>14</v>
      </c>
      <c r="I347" s="211">
        <v>2596</v>
      </c>
      <c r="K347" s="210" t="s">
        <v>10</v>
      </c>
      <c r="L347" s="211">
        <f>C345-D345</f>
        <v>-1023</v>
      </c>
    </row>
    <row r="348" spans="1:48" x14ac:dyDescent="0.25">
      <c r="B348" s="210" t="s">
        <v>78</v>
      </c>
      <c r="C348" s="211">
        <v>20</v>
      </c>
      <c r="D348" s="211">
        <v>2990</v>
      </c>
      <c r="E348" s="210" t="s">
        <v>350</v>
      </c>
      <c r="F348" s="211">
        <f>SUM(F346:F347)</f>
        <v>5308</v>
      </c>
      <c r="H348" s="210" t="s">
        <v>15</v>
      </c>
      <c r="I348" s="211">
        <v>2712</v>
      </c>
      <c r="K348" s="210" t="s">
        <v>24</v>
      </c>
      <c r="L348" s="211">
        <f t="shared" ref="L348:L351" si="17">C346-D346</f>
        <v>-12400</v>
      </c>
      <c r="N348" s="213">
        <v>44682</v>
      </c>
    </row>
    <row r="349" spans="1:48" x14ac:dyDescent="0.25">
      <c r="B349" s="210" t="s">
        <v>483</v>
      </c>
      <c r="C349" s="211">
        <v>0</v>
      </c>
      <c r="D349" s="211">
        <v>5590</v>
      </c>
      <c r="H349" s="210" t="s">
        <v>350</v>
      </c>
      <c r="I349" s="211">
        <f>SUM(I347:I348)</f>
        <v>5308</v>
      </c>
      <c r="K349" s="210" t="s">
        <v>67</v>
      </c>
      <c r="L349" s="211">
        <f t="shared" si="17"/>
        <v>-4234</v>
      </c>
      <c r="M349" s="214" t="s">
        <v>482</v>
      </c>
      <c r="N349" s="214" t="s">
        <v>488</v>
      </c>
      <c r="O349" s="214" t="s">
        <v>489</v>
      </c>
      <c r="P349" s="214" t="s">
        <v>490</v>
      </c>
    </row>
    <row r="350" spans="1:48" x14ac:dyDescent="0.25">
      <c r="B350" s="210" t="s">
        <v>350</v>
      </c>
      <c r="C350" s="211">
        <f>SUM(C345:C349)</f>
        <v>5308</v>
      </c>
      <c r="K350" s="210" t="s">
        <v>78</v>
      </c>
      <c r="L350" s="211">
        <f t="shared" si="17"/>
        <v>-2970</v>
      </c>
      <c r="M350" s="210" t="s">
        <v>10</v>
      </c>
      <c r="N350" s="211">
        <v>17410</v>
      </c>
      <c r="O350" s="211">
        <v>2005</v>
      </c>
      <c r="P350" s="215">
        <f>O350/N350</f>
        <v>0.11516369902354968</v>
      </c>
    </row>
    <row r="351" spans="1:48" x14ac:dyDescent="0.25">
      <c r="K351" s="210" t="s">
        <v>483</v>
      </c>
      <c r="L351" s="211">
        <f t="shared" si="17"/>
        <v>-5590</v>
      </c>
      <c r="M351" s="210" t="s">
        <v>24</v>
      </c>
      <c r="N351" s="211">
        <v>79483</v>
      </c>
      <c r="O351" s="211">
        <v>14316</v>
      </c>
      <c r="P351" s="215">
        <f t="shared" ref="P351:P355" si="18">O351/N351</f>
        <v>0.1801139866386523</v>
      </c>
    </row>
    <row r="352" spans="1:48" x14ac:dyDescent="0.25">
      <c r="K352" s="210" t="s">
        <v>350</v>
      </c>
      <c r="L352" s="211">
        <f>SUM(L347:L351)</f>
        <v>-26217</v>
      </c>
      <c r="M352" s="210" t="s">
        <v>67</v>
      </c>
      <c r="N352" s="211">
        <v>32636</v>
      </c>
      <c r="O352" s="211">
        <v>4143</v>
      </c>
      <c r="P352" s="215">
        <f t="shared" si="18"/>
        <v>0.12694570413040815</v>
      </c>
    </row>
    <row r="353" spans="5:16" x14ac:dyDescent="0.25">
      <c r="M353" s="210" t="s">
        <v>78</v>
      </c>
      <c r="N353" s="211">
        <v>16354</v>
      </c>
      <c r="O353" s="211">
        <v>3839</v>
      </c>
      <c r="P353" s="215">
        <f t="shared" si="18"/>
        <v>0.23474379356732297</v>
      </c>
    </row>
    <row r="354" spans="5:16" x14ac:dyDescent="0.25">
      <c r="M354" s="210" t="s">
        <v>483</v>
      </c>
      <c r="N354" s="211">
        <v>31914</v>
      </c>
      <c r="O354" s="211">
        <v>6022</v>
      </c>
      <c r="P354" s="215">
        <f t="shared" si="18"/>
        <v>0.18869461678260324</v>
      </c>
    </row>
    <row r="355" spans="5:16" x14ac:dyDescent="0.25">
      <c r="M355" s="210" t="s">
        <v>350</v>
      </c>
      <c r="N355" s="211">
        <f>SUM(N350:N354)</f>
        <v>177797</v>
      </c>
      <c r="O355" s="211">
        <v>30325</v>
      </c>
      <c r="P355" s="215">
        <f t="shared" si="18"/>
        <v>0.1705596832342503</v>
      </c>
    </row>
    <row r="356" spans="5:16" x14ac:dyDescent="0.25">
      <c r="M356" s="216"/>
      <c r="N356" s="217"/>
      <c r="O356" s="217"/>
      <c r="P356" s="218"/>
    </row>
    <row r="357" spans="5:16" x14ac:dyDescent="0.25">
      <c r="N357" s="213" t="s">
        <v>491</v>
      </c>
      <c r="O357" s="173"/>
    </row>
    <row r="358" spans="5:16" x14ac:dyDescent="0.25">
      <c r="M358" s="214" t="s">
        <v>492</v>
      </c>
      <c r="N358" s="214" t="s">
        <v>488</v>
      </c>
      <c r="O358" s="214" t="s">
        <v>489</v>
      </c>
      <c r="P358" s="214" t="s">
        <v>490</v>
      </c>
    </row>
    <row r="359" spans="5:16" x14ac:dyDescent="0.25">
      <c r="M359" s="219" t="s">
        <v>373</v>
      </c>
      <c r="N359" s="211">
        <v>12528</v>
      </c>
      <c r="O359" s="211">
        <v>1270</v>
      </c>
      <c r="P359" s="215">
        <f>O359/N359</f>
        <v>0.10137292464878672</v>
      </c>
    </row>
    <row r="360" spans="5:16" x14ac:dyDescent="0.25">
      <c r="M360" s="219" t="s">
        <v>31</v>
      </c>
      <c r="N360" s="211">
        <v>10708</v>
      </c>
      <c r="O360" s="211">
        <v>1165</v>
      </c>
      <c r="P360" s="215">
        <f t="shared" ref="P360:P365" si="19">O360/N360</f>
        <v>0.10879716100112066</v>
      </c>
    </row>
    <row r="361" spans="5:16" x14ac:dyDescent="0.25">
      <c r="M361" s="219" t="s">
        <v>396</v>
      </c>
      <c r="N361" s="211">
        <v>109507</v>
      </c>
      <c r="O361" s="211">
        <v>14751</v>
      </c>
      <c r="P361" s="215">
        <f t="shared" si="19"/>
        <v>0.13470371757056626</v>
      </c>
    </row>
    <row r="362" spans="5:16" x14ac:dyDescent="0.25">
      <c r="M362" s="219" t="s">
        <v>390</v>
      </c>
      <c r="N362" s="211">
        <v>15649</v>
      </c>
      <c r="O362" s="211">
        <v>3749</v>
      </c>
      <c r="P362" s="215">
        <f t="shared" si="19"/>
        <v>0.23956802351587961</v>
      </c>
    </row>
    <row r="363" spans="5:16" x14ac:dyDescent="0.25">
      <c r="M363" s="219" t="s">
        <v>493</v>
      </c>
      <c r="N363" s="211">
        <v>5002</v>
      </c>
      <c r="O363" s="211">
        <v>1064</v>
      </c>
      <c r="P363" s="215">
        <f t="shared" si="19"/>
        <v>0.21271491403438625</v>
      </c>
    </row>
    <row r="364" spans="5:16" x14ac:dyDescent="0.25">
      <c r="M364" s="219" t="s">
        <v>374</v>
      </c>
      <c r="N364" s="211">
        <v>5977</v>
      </c>
      <c r="O364" s="211">
        <v>1643</v>
      </c>
      <c r="P364" s="215">
        <f t="shared" si="19"/>
        <v>0.27488706709051364</v>
      </c>
    </row>
    <row r="365" spans="5:16" x14ac:dyDescent="0.25">
      <c r="M365" s="220" t="s">
        <v>350</v>
      </c>
      <c r="N365" s="211">
        <f>SUM(N359:N364)</f>
        <v>159371</v>
      </c>
      <c r="O365" s="221">
        <v>23642</v>
      </c>
      <c r="P365" s="215">
        <f t="shared" si="19"/>
        <v>0.14834568397010747</v>
      </c>
    </row>
    <row r="368" spans="5:16" ht="21" x14ac:dyDescent="0.35">
      <c r="E368" s="222" t="s">
        <v>90</v>
      </c>
      <c r="F368" s="222" t="s">
        <v>494</v>
      </c>
    </row>
    <row r="369" spans="1:9" x14ac:dyDescent="0.25">
      <c r="E369" s="210">
        <v>2016</v>
      </c>
      <c r="F369" s="211">
        <v>6556</v>
      </c>
    </row>
    <row r="370" spans="1:9" x14ac:dyDescent="0.25">
      <c r="E370" s="210">
        <v>2017</v>
      </c>
      <c r="F370" s="211">
        <v>15479</v>
      </c>
    </row>
    <row r="371" spans="1:9" x14ac:dyDescent="0.25">
      <c r="E371" s="210">
        <v>2018</v>
      </c>
      <c r="F371" s="211">
        <v>22069</v>
      </c>
    </row>
    <row r="372" spans="1:9" x14ac:dyDescent="0.25">
      <c r="E372" s="210">
        <v>2019</v>
      </c>
      <c r="F372" s="211">
        <v>32790</v>
      </c>
    </row>
    <row r="373" spans="1:9" x14ac:dyDescent="0.25">
      <c r="E373" s="210">
        <v>2020</v>
      </c>
      <c r="F373" s="211">
        <v>31211</v>
      </c>
    </row>
    <row r="374" spans="1:9" ht="31.5" customHeight="1" x14ac:dyDescent="0.5">
      <c r="A374" s="208" t="s">
        <v>495</v>
      </c>
      <c r="B374" s="208"/>
      <c r="C374" s="208"/>
      <c r="D374" s="208"/>
    </row>
    <row r="375" spans="1:9" x14ac:dyDescent="0.25">
      <c r="B375" s="213">
        <v>43800</v>
      </c>
    </row>
    <row r="377" spans="1:9" x14ac:dyDescent="0.25">
      <c r="B377" s="223" t="s">
        <v>6</v>
      </c>
      <c r="C377" s="223"/>
      <c r="D377" s="224" t="s">
        <v>496</v>
      </c>
      <c r="F377" s="223" t="s">
        <v>8</v>
      </c>
      <c r="G377" s="223"/>
      <c r="H377" s="223"/>
      <c r="I377" s="224" t="s">
        <v>496</v>
      </c>
    </row>
    <row r="378" spans="1:9" x14ac:dyDescent="0.25">
      <c r="B378" s="223" t="s">
        <v>12</v>
      </c>
      <c r="C378" s="223"/>
      <c r="D378" s="225">
        <v>47150</v>
      </c>
      <c r="F378" s="223" t="s">
        <v>14</v>
      </c>
      <c r="G378" s="223"/>
      <c r="H378" s="223"/>
      <c r="I378" s="225">
        <v>30580</v>
      </c>
    </row>
    <row r="379" spans="1:9" x14ac:dyDescent="0.25">
      <c r="B379" s="223" t="s">
        <v>17</v>
      </c>
      <c r="C379" s="223"/>
      <c r="D379" s="225">
        <v>16905</v>
      </c>
      <c r="F379" s="223" t="s">
        <v>15</v>
      </c>
      <c r="G379" s="223"/>
      <c r="H379" s="223"/>
      <c r="I379" s="225">
        <v>33475</v>
      </c>
    </row>
    <row r="380" spans="1:9" x14ac:dyDescent="0.25">
      <c r="B380" s="226" t="s">
        <v>428</v>
      </c>
      <c r="C380" s="226"/>
      <c r="D380" s="225">
        <v>64055</v>
      </c>
      <c r="F380" s="226" t="s">
        <v>428</v>
      </c>
      <c r="G380" s="226"/>
      <c r="H380" s="226"/>
      <c r="I380" s="225">
        <v>64055</v>
      </c>
    </row>
    <row r="384" spans="1:9" x14ac:dyDescent="0.25">
      <c r="B384" s="223" t="s">
        <v>0</v>
      </c>
      <c r="C384" s="223"/>
      <c r="D384" s="224" t="s">
        <v>496</v>
      </c>
    </row>
    <row r="385" spans="2:4" x14ac:dyDescent="0.25">
      <c r="B385" s="223" t="s">
        <v>451</v>
      </c>
      <c r="C385" s="223"/>
      <c r="D385" s="225">
        <v>1819</v>
      </c>
    </row>
    <row r="386" spans="2:4" x14ac:dyDescent="0.25">
      <c r="B386" s="223" t="s">
        <v>452</v>
      </c>
      <c r="C386" s="223"/>
      <c r="D386" s="225">
        <v>1298</v>
      </c>
    </row>
    <row r="387" spans="2:4" x14ac:dyDescent="0.25">
      <c r="B387" s="223" t="s">
        <v>453</v>
      </c>
      <c r="C387" s="223"/>
      <c r="D387" s="225">
        <v>2345</v>
      </c>
    </row>
    <row r="388" spans="2:4" x14ac:dyDescent="0.25">
      <c r="B388" s="223" t="s">
        <v>109</v>
      </c>
      <c r="C388" s="223"/>
      <c r="D388" s="225">
        <v>886</v>
      </c>
    </row>
    <row r="389" spans="2:4" x14ac:dyDescent="0.25">
      <c r="B389" s="223" t="s">
        <v>25</v>
      </c>
      <c r="C389" s="223"/>
      <c r="D389" s="225">
        <v>7548</v>
      </c>
    </row>
    <row r="390" spans="2:4" x14ac:dyDescent="0.25">
      <c r="B390" s="223" t="s">
        <v>79</v>
      </c>
      <c r="C390" s="223"/>
      <c r="D390" s="225">
        <v>3546</v>
      </c>
    </row>
    <row r="391" spans="2:4" x14ac:dyDescent="0.25">
      <c r="B391" s="223" t="s">
        <v>314</v>
      </c>
      <c r="C391" s="223"/>
      <c r="D391" s="225">
        <v>556</v>
      </c>
    </row>
    <row r="392" spans="2:4" x14ac:dyDescent="0.25">
      <c r="B392" s="223" t="s">
        <v>456</v>
      </c>
      <c r="C392" s="223"/>
      <c r="D392" s="225">
        <v>915</v>
      </c>
    </row>
    <row r="393" spans="2:4" x14ac:dyDescent="0.25">
      <c r="B393" s="223" t="s">
        <v>247</v>
      </c>
      <c r="C393" s="223"/>
      <c r="D393" s="225">
        <v>1144</v>
      </c>
    </row>
    <row r="394" spans="2:4" x14ac:dyDescent="0.25">
      <c r="B394" s="223" t="s">
        <v>172</v>
      </c>
      <c r="C394" s="223"/>
      <c r="D394" s="225">
        <v>250</v>
      </c>
    </row>
    <row r="395" spans="2:4" x14ac:dyDescent="0.25">
      <c r="B395" s="223" t="s">
        <v>121</v>
      </c>
      <c r="C395" s="223"/>
      <c r="D395" s="225">
        <v>1511</v>
      </c>
    </row>
    <row r="396" spans="2:4" x14ac:dyDescent="0.25">
      <c r="B396" s="223" t="s">
        <v>462</v>
      </c>
      <c r="C396" s="223"/>
      <c r="D396" s="225">
        <v>1092</v>
      </c>
    </row>
    <row r="397" spans="2:4" x14ac:dyDescent="0.25">
      <c r="B397" s="223" t="s">
        <v>16</v>
      </c>
      <c r="C397" s="223"/>
      <c r="D397" s="225">
        <v>457</v>
      </c>
    </row>
    <row r="398" spans="2:4" x14ac:dyDescent="0.25">
      <c r="B398" s="223" t="s">
        <v>19</v>
      </c>
      <c r="C398" s="223"/>
      <c r="D398" s="225">
        <v>528</v>
      </c>
    </row>
    <row r="399" spans="2:4" x14ac:dyDescent="0.25">
      <c r="B399" s="223" t="s">
        <v>68</v>
      </c>
      <c r="C399" s="223"/>
      <c r="D399" s="225">
        <v>2317</v>
      </c>
    </row>
    <row r="400" spans="2:4" x14ac:dyDescent="0.25">
      <c r="B400" s="223" t="s">
        <v>463</v>
      </c>
      <c r="C400" s="223"/>
      <c r="D400" s="225">
        <v>1669</v>
      </c>
    </row>
    <row r="401" spans="2:4" x14ac:dyDescent="0.25">
      <c r="B401" s="223" t="s">
        <v>464</v>
      </c>
      <c r="C401" s="223"/>
      <c r="D401" s="225">
        <v>531</v>
      </c>
    </row>
    <row r="402" spans="2:4" x14ac:dyDescent="0.25">
      <c r="B402" s="223" t="s">
        <v>465</v>
      </c>
      <c r="C402" s="223"/>
      <c r="D402" s="225">
        <v>353</v>
      </c>
    </row>
    <row r="403" spans="2:4" x14ac:dyDescent="0.25">
      <c r="B403" s="223" t="s">
        <v>41</v>
      </c>
      <c r="C403" s="223"/>
      <c r="D403" s="225">
        <v>855</v>
      </c>
    </row>
    <row r="404" spans="2:4" x14ac:dyDescent="0.25">
      <c r="B404" s="223" t="s">
        <v>471</v>
      </c>
      <c r="C404" s="223"/>
      <c r="D404" s="225">
        <v>447</v>
      </c>
    </row>
    <row r="405" spans="2:4" x14ac:dyDescent="0.25">
      <c r="B405" s="223" t="s">
        <v>472</v>
      </c>
      <c r="C405" s="223"/>
      <c r="D405" s="225">
        <v>1012</v>
      </c>
    </row>
    <row r="406" spans="2:4" x14ac:dyDescent="0.25">
      <c r="B406" s="223" t="s">
        <v>71</v>
      </c>
      <c r="C406" s="223"/>
      <c r="D406" s="225">
        <v>1069</v>
      </c>
    </row>
    <row r="407" spans="2:4" x14ac:dyDescent="0.25">
      <c r="B407" s="223" t="s">
        <v>473</v>
      </c>
      <c r="C407" s="223"/>
      <c r="D407" s="225">
        <v>898</v>
      </c>
    </row>
    <row r="408" spans="2:4" x14ac:dyDescent="0.25">
      <c r="B408" s="223" t="s">
        <v>43</v>
      </c>
      <c r="C408" s="223"/>
      <c r="D408" s="225">
        <v>2266</v>
      </c>
    </row>
    <row r="409" spans="2:4" x14ac:dyDescent="0.25">
      <c r="B409" s="223" t="s">
        <v>474</v>
      </c>
      <c r="C409" s="223"/>
      <c r="D409" s="225">
        <v>951</v>
      </c>
    </row>
    <row r="410" spans="2:4" x14ac:dyDescent="0.25">
      <c r="B410" s="223" t="s">
        <v>475</v>
      </c>
      <c r="C410" s="223"/>
      <c r="D410" s="225">
        <v>4203</v>
      </c>
    </row>
    <row r="411" spans="2:4" x14ac:dyDescent="0.25">
      <c r="B411" s="223" t="s">
        <v>21</v>
      </c>
      <c r="C411" s="223"/>
      <c r="D411" s="225">
        <v>1236</v>
      </c>
    </row>
    <row r="412" spans="2:4" x14ac:dyDescent="0.25">
      <c r="B412" s="223" t="s">
        <v>476</v>
      </c>
      <c r="C412" s="223"/>
      <c r="D412" s="225">
        <v>394</v>
      </c>
    </row>
    <row r="413" spans="2:4" x14ac:dyDescent="0.25">
      <c r="B413" s="223" t="s">
        <v>74</v>
      </c>
      <c r="C413" s="223"/>
      <c r="D413" s="225">
        <v>4041</v>
      </c>
    </row>
    <row r="414" spans="2:4" x14ac:dyDescent="0.25">
      <c r="B414" s="223" t="s">
        <v>149</v>
      </c>
      <c r="C414" s="223"/>
      <c r="D414" s="225">
        <v>422</v>
      </c>
    </row>
    <row r="415" spans="2:4" x14ac:dyDescent="0.25">
      <c r="B415" s="223" t="s">
        <v>50</v>
      </c>
      <c r="C415" s="223"/>
      <c r="D415" s="225">
        <v>16211</v>
      </c>
    </row>
    <row r="416" spans="2:4" x14ac:dyDescent="0.25">
      <c r="B416" s="223" t="s">
        <v>77</v>
      </c>
      <c r="C416" s="223"/>
      <c r="D416" s="225">
        <v>1285</v>
      </c>
    </row>
    <row r="417" spans="2:4" x14ac:dyDescent="0.25">
      <c r="B417" s="226" t="s">
        <v>428</v>
      </c>
      <c r="C417" s="226"/>
      <c r="D417" s="225">
        <v>64055</v>
      </c>
    </row>
    <row r="422" spans="2:4" ht="33.75" x14ac:dyDescent="0.5">
      <c r="B422" s="227" t="s">
        <v>497</v>
      </c>
    </row>
    <row r="426" spans="2:4" ht="18" x14ac:dyDescent="0.25">
      <c r="B426" s="228" t="s">
        <v>498</v>
      </c>
      <c r="C426" s="228"/>
      <c r="D426" s="229" t="s">
        <v>499</v>
      </c>
    </row>
    <row r="427" spans="2:4" ht="18" x14ac:dyDescent="0.25">
      <c r="B427" s="228" t="s">
        <v>500</v>
      </c>
      <c r="C427" s="228"/>
      <c r="D427" s="230">
        <v>9.0833773593967417E-3</v>
      </c>
    </row>
    <row r="428" spans="2:4" ht="18" x14ac:dyDescent="0.25">
      <c r="B428" s="228" t="s">
        <v>501</v>
      </c>
      <c r="C428" s="228"/>
      <c r="D428" s="230">
        <v>7.246289803563696E-3</v>
      </c>
    </row>
    <row r="429" spans="2:4" ht="18" x14ac:dyDescent="0.25">
      <c r="B429" s="228" t="s">
        <v>502</v>
      </c>
      <c r="C429" s="228"/>
      <c r="D429" s="230">
        <v>9.8758465011286496E-3</v>
      </c>
    </row>
    <row r="430" spans="2:4" ht="18" x14ac:dyDescent="0.25">
      <c r="B430" s="228" t="s">
        <v>503</v>
      </c>
      <c r="C430" s="228"/>
      <c r="D430" s="230">
        <v>1.5483166034292282E-2</v>
      </c>
    </row>
    <row r="431" spans="2:4" ht="18" x14ac:dyDescent="0.25">
      <c r="B431" s="228" t="s">
        <v>504</v>
      </c>
      <c r="C431" s="228"/>
      <c r="D431" s="230">
        <v>6.1908649920753046E-2</v>
      </c>
    </row>
    <row r="432" spans="2:4" ht="18" x14ac:dyDescent="0.25">
      <c r="B432" s="228" t="s">
        <v>505</v>
      </c>
      <c r="C432" s="228"/>
      <c r="D432" s="230">
        <v>2.2675423850919731E-2</v>
      </c>
    </row>
    <row r="433" spans="2:4" ht="18" x14ac:dyDescent="0.25">
      <c r="B433" s="228" t="s">
        <v>506</v>
      </c>
      <c r="C433" s="228"/>
      <c r="D433" s="230">
        <v>2.1672830315546615E-3</v>
      </c>
    </row>
    <row r="434" spans="2:4" ht="18" x14ac:dyDescent="0.25">
      <c r="B434" s="228" t="s">
        <v>507</v>
      </c>
      <c r="C434" s="228"/>
      <c r="D434" s="230">
        <v>1.492483550261753E-2</v>
      </c>
    </row>
    <row r="435" spans="2:4" ht="18" x14ac:dyDescent="0.25">
      <c r="B435" s="228" t="s">
        <v>508</v>
      </c>
      <c r="C435" s="228"/>
      <c r="D435" s="230">
        <v>1.0320109504826839E-2</v>
      </c>
    </row>
    <row r="436" spans="2:4" ht="18" x14ac:dyDescent="0.25">
      <c r="B436" s="228" t="s">
        <v>509</v>
      </c>
      <c r="C436" s="228"/>
      <c r="D436" s="230">
        <v>4.5050669996637982E-2</v>
      </c>
    </row>
    <row r="437" spans="2:4" ht="18" x14ac:dyDescent="0.25">
      <c r="B437" s="228" t="s">
        <v>510</v>
      </c>
      <c r="C437" s="228"/>
      <c r="D437" s="230">
        <v>2.899116276835885E-2</v>
      </c>
    </row>
    <row r="438" spans="2:4" ht="18" x14ac:dyDescent="0.25">
      <c r="B438" s="228" t="s">
        <v>511</v>
      </c>
      <c r="C438" s="228"/>
      <c r="D438" s="230">
        <v>1.5134959896258564E-2</v>
      </c>
    </row>
    <row r="439" spans="2:4" ht="18" x14ac:dyDescent="0.25">
      <c r="B439" s="228" t="s">
        <v>512</v>
      </c>
      <c r="C439" s="228"/>
      <c r="D439" s="230">
        <v>0.14801162288074537</v>
      </c>
    </row>
    <row r="440" spans="2:4" ht="18" x14ac:dyDescent="0.25">
      <c r="B440" s="228" t="s">
        <v>513</v>
      </c>
      <c r="C440" s="228"/>
      <c r="D440" s="230">
        <v>5.8072378848278171E-2</v>
      </c>
    </row>
    <row r="441" spans="2:4" ht="18" x14ac:dyDescent="0.25">
      <c r="B441" s="228" t="s">
        <v>514</v>
      </c>
      <c r="C441" s="228"/>
      <c r="D441" s="230">
        <v>5.6253301954757116E-3</v>
      </c>
    </row>
    <row r="442" spans="2:4" ht="18" x14ac:dyDescent="0.25">
      <c r="B442" s="228" t="s">
        <v>515</v>
      </c>
      <c r="C442" s="228"/>
      <c r="D442" s="230">
        <v>5.5893088708515318E-3</v>
      </c>
    </row>
    <row r="443" spans="2:4" ht="18" x14ac:dyDescent="0.25">
      <c r="B443" s="228" t="s">
        <v>516</v>
      </c>
      <c r="C443" s="228"/>
      <c r="D443" s="230">
        <v>5.5833053167474893E-4</v>
      </c>
    </row>
    <row r="444" spans="2:4" ht="18" x14ac:dyDescent="0.25">
      <c r="B444" s="228" t="s">
        <v>517</v>
      </c>
      <c r="C444" s="228"/>
      <c r="D444" s="230">
        <v>4.0175784064165956E-2</v>
      </c>
    </row>
    <row r="445" spans="2:4" ht="18" x14ac:dyDescent="0.25">
      <c r="B445" s="228" t="s">
        <v>518</v>
      </c>
      <c r="C445" s="228"/>
      <c r="D445" s="230">
        <v>2.2573363431151218E-3</v>
      </c>
    </row>
    <row r="446" spans="2:4" ht="18" x14ac:dyDescent="0.25">
      <c r="B446" s="228" t="s">
        <v>519</v>
      </c>
      <c r="C446" s="228"/>
      <c r="D446" s="230">
        <v>4.8082464819172929E-2</v>
      </c>
    </row>
    <row r="447" spans="2:4" ht="18" x14ac:dyDescent="0.25">
      <c r="B447" s="228" t="s">
        <v>520</v>
      </c>
      <c r="C447" s="228"/>
      <c r="D447" s="230">
        <v>3.1818836751356549E-4</v>
      </c>
    </row>
    <row r="448" spans="2:4" ht="18" x14ac:dyDescent="0.25">
      <c r="B448" s="228" t="s">
        <v>521</v>
      </c>
      <c r="C448" s="228"/>
      <c r="D448" s="230">
        <v>2.0952403823063172E-3</v>
      </c>
    </row>
    <row r="449" spans="1:4" ht="18" x14ac:dyDescent="0.25">
      <c r="B449" s="228" t="s">
        <v>522</v>
      </c>
      <c r="C449" s="228"/>
      <c r="D449" s="230">
        <v>0.44635224052639161</v>
      </c>
    </row>
    <row r="450" spans="1:4" ht="18" x14ac:dyDescent="0.25">
      <c r="B450" s="231" t="s">
        <v>428</v>
      </c>
      <c r="C450" s="231"/>
      <c r="D450" s="230">
        <v>0.99999999999999956</v>
      </c>
    </row>
    <row r="453" spans="1:4" x14ac:dyDescent="0.25">
      <c r="B453" t="s">
        <v>523</v>
      </c>
    </row>
    <row r="455" spans="1:4" x14ac:dyDescent="0.25">
      <c r="A455" s="232" t="s">
        <v>425</v>
      </c>
      <c r="B455" s="232" t="s">
        <v>391</v>
      </c>
    </row>
    <row r="456" spans="1:4" x14ac:dyDescent="0.25">
      <c r="A456" s="210">
        <v>2016</v>
      </c>
      <c r="B456" s="210">
        <v>15</v>
      </c>
    </row>
    <row r="457" spans="1:4" x14ac:dyDescent="0.25">
      <c r="A457" s="210">
        <v>2017</v>
      </c>
      <c r="B457" s="210">
        <v>660</v>
      </c>
    </row>
    <row r="458" spans="1:4" x14ac:dyDescent="0.25">
      <c r="A458" s="210">
        <v>2018</v>
      </c>
      <c r="B458" s="210">
        <v>988</v>
      </c>
    </row>
    <row r="459" spans="1:4" x14ac:dyDescent="0.25">
      <c r="A459" s="210">
        <v>2019</v>
      </c>
      <c r="B459" s="211">
        <v>1144</v>
      </c>
    </row>
    <row r="460" spans="1:4" x14ac:dyDescent="0.25">
      <c r="A460" s="210">
        <v>2020</v>
      </c>
      <c r="B460" s="210">
        <v>476</v>
      </c>
    </row>
    <row r="461" spans="1:4" x14ac:dyDescent="0.25">
      <c r="A461" s="210">
        <v>2021</v>
      </c>
      <c r="B461" s="210">
        <v>386</v>
      </c>
    </row>
    <row r="462" spans="1:4" x14ac:dyDescent="0.25">
      <c r="A462" s="233" t="s">
        <v>524</v>
      </c>
      <c r="B462" s="234">
        <f>B456+B457+B458+B459+B460+B461</f>
        <v>3669</v>
      </c>
    </row>
    <row r="471" spans="1:3" x14ac:dyDescent="0.25">
      <c r="A471" s="235" t="s">
        <v>425</v>
      </c>
      <c r="B471" s="235" t="s">
        <v>525</v>
      </c>
      <c r="C471" s="235" t="s">
        <v>526</v>
      </c>
    </row>
    <row r="472" spans="1:3" x14ac:dyDescent="0.25">
      <c r="A472" s="210">
        <v>2016</v>
      </c>
      <c r="B472" s="210"/>
      <c r="C472" s="211">
        <v>51000</v>
      </c>
    </row>
    <row r="473" spans="1:3" x14ac:dyDescent="0.25">
      <c r="A473" s="210">
        <v>2017</v>
      </c>
      <c r="B473" s="211">
        <v>327703</v>
      </c>
      <c r="C473" s="211">
        <v>10158</v>
      </c>
    </row>
    <row r="474" spans="1:3" x14ac:dyDescent="0.25">
      <c r="A474" s="210">
        <v>2018</v>
      </c>
      <c r="B474" s="211">
        <v>1210343</v>
      </c>
      <c r="C474" s="211">
        <v>17938</v>
      </c>
    </row>
    <row r="475" spans="1:3" x14ac:dyDescent="0.25">
      <c r="A475" s="210">
        <v>2019</v>
      </c>
      <c r="B475" s="211">
        <v>1708667</v>
      </c>
      <c r="C475" s="211">
        <v>31055</v>
      </c>
    </row>
    <row r="476" spans="1:3" x14ac:dyDescent="0.25">
      <c r="A476" s="210">
        <v>2020</v>
      </c>
      <c r="B476" s="211">
        <v>566590</v>
      </c>
      <c r="C476" s="211">
        <v>12775</v>
      </c>
    </row>
    <row r="477" spans="1:3" x14ac:dyDescent="0.25">
      <c r="A477" s="210">
        <v>2021</v>
      </c>
      <c r="B477" s="210"/>
      <c r="C477" s="210"/>
    </row>
    <row r="478" spans="1:3" x14ac:dyDescent="0.25">
      <c r="A478" s="210" t="s">
        <v>524</v>
      </c>
      <c r="B478" s="211">
        <f>B473+B474+B475+B476+B477</f>
        <v>3813303</v>
      </c>
      <c r="C478" s="211">
        <f>C472+C473+C474+C475+C476</f>
        <v>122926</v>
      </c>
    </row>
  </sheetData>
  <mergeCells count="104">
    <mergeCell ref="B450:C450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  <mergeCell ref="B436:C436"/>
    <mergeCell ref="B437:C437"/>
    <mergeCell ref="B426:C426"/>
    <mergeCell ref="B427:C427"/>
    <mergeCell ref="B428:C428"/>
    <mergeCell ref="B429:C429"/>
    <mergeCell ref="B430:C430"/>
    <mergeCell ref="B431:C431"/>
    <mergeCell ref="B412:C412"/>
    <mergeCell ref="B413:C413"/>
    <mergeCell ref="B414:C414"/>
    <mergeCell ref="B415:C415"/>
    <mergeCell ref="B416:C416"/>
    <mergeCell ref="B417:C417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380:C380"/>
    <mergeCell ref="F380:H380"/>
    <mergeCell ref="B384:C384"/>
    <mergeCell ref="B385:C385"/>
    <mergeCell ref="B386:C386"/>
    <mergeCell ref="B387:C387"/>
    <mergeCell ref="B377:C377"/>
    <mergeCell ref="F377:H377"/>
    <mergeCell ref="B378:C378"/>
    <mergeCell ref="F378:H378"/>
    <mergeCell ref="B379:C379"/>
    <mergeCell ref="F379:H379"/>
    <mergeCell ref="AC294:AK294"/>
    <mergeCell ref="B303:F303"/>
    <mergeCell ref="J303:M303"/>
    <mergeCell ref="B330:C330"/>
    <mergeCell ref="B342:K343"/>
    <mergeCell ref="A374:D374"/>
    <mergeCell ref="O148:P148"/>
    <mergeCell ref="O149:P149"/>
    <mergeCell ref="O150:P150"/>
    <mergeCell ref="O151:P151"/>
    <mergeCell ref="N209:P209"/>
    <mergeCell ref="AC293:AK293"/>
    <mergeCell ref="B128:C128"/>
    <mergeCell ref="B132:C132"/>
    <mergeCell ref="F145:H145"/>
    <mergeCell ref="O145:P145"/>
    <mergeCell ref="O146:P146"/>
    <mergeCell ref="O147:P147"/>
    <mergeCell ref="B60:E60"/>
    <mergeCell ref="P64:Q64"/>
    <mergeCell ref="P88:Q88"/>
    <mergeCell ref="B91:E91"/>
    <mergeCell ref="B112:C112"/>
    <mergeCell ref="P113:Q113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76:C76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2022</vt:lpstr>
      <vt:lpstr>NN Por Nacionalidad</vt:lpstr>
      <vt:lpstr>Evaluaciones de Salud</vt:lpstr>
      <vt:lpstr>Datos Est_junio 2022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cp:lastPrinted>2022-02-02T15:56:29Z</cp:lastPrinted>
  <dcterms:created xsi:type="dcterms:W3CDTF">2019-07-05T23:03:48Z</dcterms:created>
  <dcterms:modified xsi:type="dcterms:W3CDTF">2022-07-11T18:13:14Z</dcterms:modified>
</cp:coreProperties>
</file>