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12" documentId="8_{7C2ED6E6-AFDC-4294-89D7-E95273DDAC2E}" xr6:coauthVersionLast="47" xr6:coauthVersionMax="47" xr10:uidLastSave="{2B29B142-F104-4AC8-94F2-B1869AB38C1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K63" i="1"/>
  <c r="K64" i="1"/>
  <c r="K61" i="1"/>
  <c r="K60" i="1"/>
  <c r="K52" i="1"/>
  <c r="K53" i="1"/>
  <c r="K54" i="1"/>
  <c r="K55" i="1"/>
  <c r="K56" i="1"/>
  <c r="K57" i="1"/>
  <c r="K58" i="1"/>
  <c r="K59" i="1"/>
  <c r="K51" i="1"/>
  <c r="J86" i="1"/>
  <c r="J84" i="1"/>
  <c r="J81" i="1"/>
  <c r="I86" i="1"/>
  <c r="I84" i="1"/>
  <c r="I81" i="1"/>
  <c r="J78" i="1"/>
  <c r="I78" i="1"/>
  <c r="K25" i="1"/>
  <c r="K29" i="1"/>
  <c r="K31" i="1"/>
  <c r="K32" i="1"/>
  <c r="K16" i="1"/>
  <c r="K17" i="1"/>
  <c r="K18" i="1"/>
  <c r="K19" i="1"/>
  <c r="K20" i="1"/>
  <c r="K22" i="1"/>
  <c r="K14" i="1"/>
  <c r="K9" i="1"/>
  <c r="K10" i="1"/>
  <c r="K11" i="1"/>
  <c r="K12" i="1"/>
  <c r="K8" i="1"/>
  <c r="J60" i="1"/>
  <c r="J50" i="1"/>
  <c r="J42" i="1"/>
  <c r="J23" i="1"/>
  <c r="J13" i="1"/>
  <c r="J7" i="1"/>
  <c r="K87" i="1"/>
  <c r="H86" i="1"/>
  <c r="G86" i="1"/>
  <c r="F86" i="1"/>
  <c r="E86" i="1"/>
  <c r="D86" i="1"/>
  <c r="C86" i="1"/>
  <c r="K85" i="1"/>
  <c r="H84" i="1"/>
  <c r="G84" i="1"/>
  <c r="F84" i="1"/>
  <c r="E84" i="1"/>
  <c r="K84" i="1" s="1"/>
  <c r="D84" i="1"/>
  <c r="C84" i="1"/>
  <c r="K83" i="1"/>
  <c r="K82" i="1"/>
  <c r="H81" i="1"/>
  <c r="G81" i="1"/>
  <c r="F81" i="1"/>
  <c r="E81" i="1"/>
  <c r="K81" i="1" s="1"/>
  <c r="D81" i="1"/>
  <c r="C81" i="1"/>
  <c r="K80" i="1"/>
  <c r="K79" i="1"/>
  <c r="H78" i="1"/>
  <c r="G78" i="1"/>
  <c r="F78" i="1"/>
  <c r="E78" i="1"/>
  <c r="D78" i="1"/>
  <c r="C78" i="1"/>
  <c r="K77" i="1"/>
  <c r="K75" i="1"/>
  <c r="K74" i="1"/>
  <c r="K73" i="1"/>
  <c r="K72" i="1"/>
  <c r="F71" i="1"/>
  <c r="E71" i="1"/>
  <c r="K71" i="1" s="1"/>
  <c r="D71" i="1"/>
  <c r="C71" i="1"/>
  <c r="K70" i="1"/>
  <c r="K69" i="1"/>
  <c r="K68" i="1"/>
  <c r="K67" i="1"/>
  <c r="K66" i="1"/>
  <c r="F65" i="1"/>
  <c r="E65" i="1"/>
  <c r="K65" i="1" s="1"/>
  <c r="D65" i="1"/>
  <c r="C65" i="1"/>
  <c r="E64" i="1"/>
  <c r="E63" i="1"/>
  <c r="E62" i="1"/>
  <c r="E61" i="1"/>
  <c r="I60" i="1"/>
  <c r="H60" i="1"/>
  <c r="G60" i="1"/>
  <c r="G76" i="1" s="1"/>
  <c r="F60" i="1"/>
  <c r="D60" i="1"/>
  <c r="C60" i="1"/>
  <c r="E59" i="1"/>
  <c r="E58" i="1"/>
  <c r="E57" i="1"/>
  <c r="E56" i="1"/>
  <c r="E55" i="1"/>
  <c r="E54" i="1"/>
  <c r="E53" i="1"/>
  <c r="E52" i="1"/>
  <c r="E51" i="1"/>
  <c r="I50" i="1"/>
  <c r="H50" i="1"/>
  <c r="G50" i="1"/>
  <c r="F50" i="1"/>
  <c r="D50" i="1"/>
  <c r="C50" i="1"/>
  <c r="K49" i="1"/>
  <c r="K48" i="1"/>
  <c r="K47" i="1"/>
  <c r="K46" i="1"/>
  <c r="K45" i="1"/>
  <c r="K44" i="1"/>
  <c r="E43" i="1"/>
  <c r="E42" i="1" s="1"/>
  <c r="I42" i="1"/>
  <c r="H42" i="1"/>
  <c r="G42" i="1"/>
  <c r="F42" i="1"/>
  <c r="D42" i="1"/>
  <c r="C42" i="1"/>
  <c r="K41" i="1"/>
  <c r="K40" i="1"/>
  <c r="K39" i="1"/>
  <c r="K38" i="1"/>
  <c r="K37" i="1"/>
  <c r="K36" i="1"/>
  <c r="K35" i="1"/>
  <c r="K34" i="1"/>
  <c r="F33" i="1"/>
  <c r="E33" i="1"/>
  <c r="D33" i="1"/>
  <c r="C33" i="1"/>
  <c r="E32" i="1"/>
  <c r="E31" i="1"/>
  <c r="E30" i="1"/>
  <c r="K30" i="1" s="1"/>
  <c r="E29" i="1"/>
  <c r="E28" i="1"/>
  <c r="K28" i="1" s="1"/>
  <c r="E27" i="1"/>
  <c r="K27" i="1" s="1"/>
  <c r="E26" i="1"/>
  <c r="K26" i="1" s="1"/>
  <c r="E25" i="1"/>
  <c r="E24" i="1"/>
  <c r="K24" i="1" s="1"/>
  <c r="I23" i="1"/>
  <c r="I6" i="1" s="1"/>
  <c r="H23" i="1"/>
  <c r="G23" i="1"/>
  <c r="F23" i="1"/>
  <c r="D23" i="1"/>
  <c r="C23" i="1"/>
  <c r="E22" i="1"/>
  <c r="E21" i="1"/>
  <c r="K21" i="1" s="1"/>
  <c r="E20" i="1"/>
  <c r="E19" i="1"/>
  <c r="E18" i="1"/>
  <c r="E17" i="1"/>
  <c r="E16" i="1"/>
  <c r="E15" i="1"/>
  <c r="K15" i="1" s="1"/>
  <c r="E14" i="1"/>
  <c r="I13" i="1"/>
  <c r="H13" i="1"/>
  <c r="G13" i="1"/>
  <c r="F13" i="1"/>
  <c r="D13" i="1"/>
  <c r="C13" i="1"/>
  <c r="E12" i="1"/>
  <c r="E11" i="1"/>
  <c r="E10" i="1"/>
  <c r="E9" i="1"/>
  <c r="E8" i="1"/>
  <c r="I7" i="1"/>
  <c r="H7" i="1"/>
  <c r="G7" i="1"/>
  <c r="F7" i="1"/>
  <c r="D7" i="1"/>
  <c r="C7" i="1"/>
  <c r="E60" i="1" l="1"/>
  <c r="K78" i="1"/>
  <c r="J6" i="1"/>
  <c r="J76" i="1"/>
  <c r="K7" i="1"/>
  <c r="F76" i="1"/>
  <c r="I76" i="1"/>
  <c r="I88" i="1" s="1"/>
  <c r="E50" i="1"/>
  <c r="K50" i="1" s="1"/>
  <c r="H6" i="1"/>
  <c r="K42" i="1"/>
  <c r="F6" i="1"/>
  <c r="G6" i="1"/>
  <c r="K33" i="1"/>
  <c r="H76" i="1"/>
  <c r="D6" i="1"/>
  <c r="C76" i="1"/>
  <c r="C88" i="1" s="1"/>
  <c r="C6" i="1"/>
  <c r="E7" i="1"/>
  <c r="D76" i="1"/>
  <c r="D88" i="1" s="1"/>
  <c r="G88" i="1"/>
  <c r="H88" i="1"/>
  <c r="F88" i="1"/>
  <c r="K43" i="1"/>
  <c r="K86" i="1"/>
  <c r="E13" i="1"/>
  <c r="K13" i="1" s="1"/>
  <c r="E23" i="1"/>
  <c r="K23" i="1" s="1"/>
  <c r="J88" i="1" l="1"/>
  <c r="E6" i="1"/>
  <c r="K6" i="1" s="1"/>
  <c r="E76" i="1"/>
  <c r="K76" i="1" s="1"/>
  <c r="E88" i="1" l="1"/>
  <c r="K88" i="1" s="1"/>
</calcChain>
</file>

<file path=xl/sharedStrings.xml><?xml version="1.0" encoding="utf-8"?>
<sst xmlns="http://schemas.openxmlformats.org/spreadsheetml/2006/main" count="169" uniqueCount="169">
  <si>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</si>
  <si>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</si>
  <si>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</si>
  <si>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</si>
  <si>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</si>
  <si>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</si>
  <si>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</si>
  <si>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</si>
  <si>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</si>
  <si>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</si>
  <si>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</si>
  <si>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</si>
  <si>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</si>
  <si>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</si>
  <si>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</si>
  <si>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</si>
  <si>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</si>
  <si>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</si>
  <si>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</si>
  <si>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</si>
  <si>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</si>
  <si>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</si>
  <si>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</si>
  <si>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</si>
  <si>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</si>
  <si>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</si>
  <si>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</si>
  <si>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</si>
  <si>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</si>
  <si>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</si>
  <si>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</si>
  <si>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</si>
  <si>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</si>
  <si>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</si>
  <si>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</si>
  <si>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</si>
  <si>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</si>
  <si>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</si>
  <si>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</si>
  <si>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</si>
  <si>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</si>
  <si>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</si>
  <si>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</si>
  <si>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</si>
  <si>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</si>
  <si>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</si>
  <si>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</si>
  <si>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</si>
  <si>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</si>
  <si>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</si>
  <si>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</si>
  <si>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</si>
  <si>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</si>
  <si>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</si>
  <si>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</si>
  <si>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</si>
  <si>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</si>
  <si>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</si>
  <si>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</si>
  <si>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</si>
  <si>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</si>
  <si>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</si>
  <si>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</si>
  <si>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</si>
  <si>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</si>
  <si>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</si>
  <si>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</si>
  <si>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</si>
  <si>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</si>
  <si>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</si>
  <si>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</si>
  <si>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</si>
  <si>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</si>
  <si>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</si>
  <si>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</si>
  <si>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</si>
  <si>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</si>
  <si>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</si>
  <si>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</si>
  <si>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</si>
  <si>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</si>
  <si>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</si>
  <si>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</si>
  <si>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</si>
  <si>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</si>
  <si>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</si>
  <si>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</si>
  <si>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</si>
  <si>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</si>
  <si>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</si>
  <si>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</si>
  <si>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</si>
  <si>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</si>
  <si>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</si>
  <si>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</si>
  <si>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</si>
  <si>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</si>
  <si>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</si>
  <si>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</si>
  <si>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</si>
  <si>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</si>
  <si>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</si>
  <si>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</si>
  <si>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</si>
  <si>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</si>
  <si>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</si>
  <si>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</si>
  <si>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</si>
  <si>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</si>
  <si>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</si>
  <si>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</si>
  <si>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</si>
  <si>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</si>
  <si>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</si>
  <si>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</si>
  <si>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</si>
  <si>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</si>
  <si>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</si>
  <si>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</si>
  <si>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</si>
  <si>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</si>
  <si>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</si>
  <si>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</si>
  <si>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</si>
  <si>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</si>
  <si>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</si>
  <si>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</si>
  <si>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</si>
  <si>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</si>
  <si>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</si>
  <si>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</si>
  <si>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</si>
  <si>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</si>
  <si>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</si>
  <si>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</si>
  <si>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</si>
  <si>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</si>
  <si>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</si>
  <si>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</si>
  <si>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</si>
  <si>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</si>
  <si>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</si>
  <si>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</si>
  <si>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</si>
  <si>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</si>
  <si>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</si>
  <si>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</si>
  <si>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</si>
  <si>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</si>
  <si>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</si>
  <si>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</si>
  <si>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</si>
  <si>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</si>
  <si>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</si>
  <si>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</si>
  <si>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</si>
  <si>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</si>
  <si>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</si>
  <si>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</si>
  <si>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</si>
  <si>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</si>
  <si>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</si>
  <si>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</si>
  <si>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</si>
  <si>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</si>
  <si>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</si>
  <si>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</si>
  <si>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mayo </t>
  </si>
  <si>
    <t>Fecha de registro: hasta el 31 de mayo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</si>
</sst>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  <xf numFmtId="4" fontId="3" fillId="0" borderId="0" xfId="2" applyNumberFormat="1" applyFont="1"/>
  </cellXfs>
  <cellStyles count="5">
    <cellStyle name="Millares" xfId="1" builtinId="3"/>
    <cellStyle name="Millares 2" xfId="4" xr:uid="{14000C61-291F-44AD-86AE-C8F41D007ACB}"/>
    <cellStyle name="Normal" xfId="0" builtinId="0"/>
    <cellStyle name="Normal 2" xfId="2" xr:uid="{09A57179-1CBE-4F7E-95C0-791D25EEBF7C}"/>
    <cellStyle name="Normal 3" xfId="3" xr:uid="{BC917474-6B3D-4238-B02F-D26F706A8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0</xdr:rowOff>
    </xdr:from>
    <xdr:to>
      <xdr:col>5</xdr:col>
      <xdr:colOff>438150</xdr:colOff>
      <xdr:row>0</xdr:row>
      <xdr:rowOff>1228725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D9D61E-1BFB-4CA9-8B42-E5FC9A2F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0"/>
          <a:ext cx="3609974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262891</xdr:rowOff>
    </xdr:from>
    <xdr:to>
      <xdr:col>1</xdr:col>
      <xdr:colOff>3114675</xdr:colOff>
      <xdr:row>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CA4749-A9FF-4A68-A706-0BBDCD7C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1"/>
          <a:ext cx="2876551" cy="1327784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90</xdr:row>
      <xdr:rowOff>200024</xdr:rowOff>
    </xdr:from>
    <xdr:to>
      <xdr:col>8</xdr:col>
      <xdr:colOff>342900</xdr:colOff>
      <xdr:row>100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9DF5A0-B6C8-4487-A573-BA74D44F5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7259299"/>
          <a:ext cx="8172451" cy="1838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1"/>
  <sheetViews>
    <sheetView tabSelected="1" topLeftCell="B1" zoomScaleNormal="100" workbookViewId="0">
      <selection activeCell="A8" sqref="A8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0" width="23.85546875" style="1" customWidth="1"/>
    <col min="11" max="11" width="24" style="1" customWidth="1"/>
    <col min="12" max="12" width="20.85546875" style="1" customWidth="1"/>
    <col min="13" max="15" width="9.140625" style="1"/>
    <col min="16" max="16" width="11.5703125" style="2" bestFit="1" customWidth="1"/>
    <col min="17" max="16384" width="9.140625" style="1"/>
  </cols>
  <sheetData>
    <row r="1" spans="1:21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1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1:21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21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167</v>
      </c>
      <c r="K5" s="5" t="s">
        <v>11</v>
      </c>
    </row>
    <row r="6" spans="1:21">
      <c r="B6" s="6" t="s">
        <v>12</v>
      </c>
      <c r="C6" s="7">
        <f t="shared" ref="C6:J6" si="0">+C7+C13+C23+C33+C42+C50+C60+C65+C71</f>
        <v>10770275416</v>
      </c>
      <c r="D6" s="7">
        <f t="shared" si="0"/>
        <v>605310116.42000008</v>
      </c>
      <c r="E6" s="7">
        <f t="shared" si="0"/>
        <v>11375585532.419998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7">
        <f>+E6-F6-G6-H6-I6-J6</f>
        <v>7477093075.2999983</v>
      </c>
      <c r="L6" s="43"/>
    </row>
    <row r="7" spans="1:21" ht="15" customHeight="1">
      <c r="B7" s="9" t="s">
        <v>13</v>
      </c>
      <c r="C7" s="7">
        <f>SUM(C8:C12)</f>
        <v>8042242736</v>
      </c>
      <c r="D7" s="7">
        <f>SUM(D8:D12)</f>
        <v>0</v>
      </c>
      <c r="E7" s="7">
        <f>SUM(E8:E12)</f>
        <v>8042242736</v>
      </c>
      <c r="F7" s="7">
        <f t="shared" ref="F7:J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>+E7-F7-G7-H7-I7-J7</f>
        <v>5279252670.7599993</v>
      </c>
      <c r="L7" s="43"/>
      <c r="M7" s="10"/>
    </row>
    <row r="8" spans="1:21" ht="15" customHeight="1">
      <c r="A8" s="1" t="s">
        <v>14</v>
      </c>
      <c r="B8" s="11" t="s">
        <v>15</v>
      </c>
      <c r="C8" s="12">
        <v>5774654719</v>
      </c>
      <c r="D8" s="12">
        <v>50000</v>
      </c>
      <c r="E8" s="12">
        <f>+C8+D8</f>
        <v>5774704719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f>+E8-F8-G8-H8-I8-J8</f>
        <v>3711058215.0400009</v>
      </c>
      <c r="M8" s="13"/>
    </row>
    <row r="9" spans="1:21" ht="15" customHeight="1">
      <c r="A9" s="1" t="s">
        <v>16</v>
      </c>
      <c r="B9" s="11" t="s">
        <v>17</v>
      </c>
      <c r="C9" s="12">
        <v>1391054755</v>
      </c>
      <c r="D9" s="12">
        <v>-400000</v>
      </c>
      <c r="E9" s="12">
        <f t="shared" ref="E9:E12" si="2">+C9+D9</f>
        <v>1390654755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f t="shared" ref="K9:K12" si="3">+E9-F9-G9-H9-I9-J9</f>
        <v>1004400268.3000003</v>
      </c>
      <c r="M9" s="13"/>
    </row>
    <row r="10" spans="1:21" ht="15" customHeight="1">
      <c r="A10" s="1" t="s">
        <v>18</v>
      </c>
      <c r="B10" s="11" t="s">
        <v>19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3"/>
        <v>350000</v>
      </c>
      <c r="M10" s="13"/>
    </row>
    <row r="11" spans="1:21" ht="15" customHeight="1">
      <c r="A11" s="1" t="s">
        <v>20</v>
      </c>
      <c r="B11" s="11" t="s">
        <v>21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 t="shared" si="3"/>
        <v>7000000</v>
      </c>
    </row>
    <row r="12" spans="1:21" ht="15" customHeight="1">
      <c r="A12" s="1" t="s">
        <v>22</v>
      </c>
      <c r="B12" s="11" t="s">
        <v>23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f t="shared" si="3"/>
        <v>556444187.41999996</v>
      </c>
      <c r="M12" s="13"/>
    </row>
    <row r="13" spans="1:21" ht="15" customHeight="1">
      <c r="B13" s="9" t="s">
        <v>24</v>
      </c>
      <c r="C13" s="7">
        <f>SUM(C14:C22)</f>
        <v>1735138209</v>
      </c>
      <c r="D13" s="7">
        <f t="shared" ref="D13" si="4">SUM(D14:D22)</f>
        <v>198742884.73000008</v>
      </c>
      <c r="E13" s="7">
        <f>SUM(E14:E22)</f>
        <v>1933881093.73</v>
      </c>
      <c r="F13" s="7">
        <f t="shared" ref="F13:J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>+E13-F13-G13-H13-I13-J13</f>
        <v>1260060140.3099999</v>
      </c>
      <c r="L13" s="43"/>
      <c r="M13" s="10"/>
    </row>
    <row r="14" spans="1:21" ht="15" customHeight="1">
      <c r="A14" s="1" t="s">
        <v>25</v>
      </c>
      <c r="B14" s="11" t="s">
        <v>26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f>+E14-F14-G14-H14-I14-J14</f>
        <v>116873487.06999999</v>
      </c>
      <c r="M14" s="13"/>
    </row>
    <row r="15" spans="1:21" ht="15" customHeight="1">
      <c r="A15" s="1" t="s">
        <v>27</v>
      </c>
      <c r="B15" s="11" t="s">
        <v>28</v>
      </c>
      <c r="C15" s="12">
        <v>99646554</v>
      </c>
      <c r="D15" s="12">
        <v>-65097817.229999997</v>
      </c>
      <c r="E15" s="12">
        <f t="shared" ref="E15:E22" si="6">+C15+D15</f>
        <v>34548736.770000003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f t="shared" ref="K15:K22" si="7">+E15-F15-G15-H15-I15-J15</f>
        <v>21301448.160000004</v>
      </c>
      <c r="M15" s="13"/>
    </row>
    <row r="16" spans="1:21" ht="15" customHeight="1">
      <c r="A16" s="1" t="s">
        <v>29</v>
      </c>
      <c r="B16" s="11" t="s">
        <v>30</v>
      </c>
      <c r="C16" s="12">
        <v>42000000</v>
      </c>
      <c r="D16" s="12">
        <v>0</v>
      </c>
      <c r="E16" s="12">
        <f t="shared" si="6"/>
        <v>42000000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f t="shared" si="7"/>
        <v>29500715</v>
      </c>
      <c r="M16" s="13"/>
    </row>
    <row r="17" spans="1:13" ht="15" customHeight="1">
      <c r="A17" s="1" t="s">
        <v>31</v>
      </c>
      <c r="B17" s="11" t="s">
        <v>32</v>
      </c>
      <c r="C17" s="12">
        <v>3200000</v>
      </c>
      <c r="D17" s="12">
        <v>6000000</v>
      </c>
      <c r="E17" s="12">
        <f t="shared" si="6"/>
        <v>9200000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f t="shared" si="7"/>
        <v>8189610</v>
      </c>
      <c r="M17" s="13"/>
    </row>
    <row r="18" spans="1:13" ht="15" customHeight="1">
      <c r="A18" s="1" t="s">
        <v>33</v>
      </c>
      <c r="B18" s="11" t="s">
        <v>34</v>
      </c>
      <c r="C18" s="12">
        <v>258339195</v>
      </c>
      <c r="D18" s="12">
        <v>37506406.340000004</v>
      </c>
      <c r="E18" s="12">
        <f t="shared" si="6"/>
        <v>295845601.34000003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f t="shared" si="7"/>
        <v>204187832.63000003</v>
      </c>
      <c r="L18" s="43"/>
      <c r="M18" s="13"/>
    </row>
    <row r="19" spans="1:13" ht="15" customHeight="1">
      <c r="A19" s="1" t="s">
        <v>35</v>
      </c>
      <c r="B19" s="11" t="s">
        <v>36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f t="shared" si="7"/>
        <v>354618827.29000008</v>
      </c>
      <c r="M19" s="13"/>
    </row>
    <row r="20" spans="1:13" ht="15" customHeight="1">
      <c r="A20" s="1" t="s">
        <v>37</v>
      </c>
      <c r="B20" s="11" t="s">
        <v>38</v>
      </c>
      <c r="C20" s="12">
        <v>22593890</v>
      </c>
      <c r="D20" s="12">
        <v>71744530.799999997</v>
      </c>
      <c r="E20" s="12">
        <f t="shared" si="6"/>
        <v>94338420.799999997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f t="shared" si="7"/>
        <v>89501537.959999993</v>
      </c>
      <c r="M20" s="13"/>
    </row>
    <row r="21" spans="1:13" ht="15" customHeight="1">
      <c r="A21" s="1" t="s">
        <v>39</v>
      </c>
      <c r="B21" s="11" t="s">
        <v>40</v>
      </c>
      <c r="C21" s="12">
        <v>845198511</v>
      </c>
      <c r="D21" s="12">
        <v>-288073818.89999998</v>
      </c>
      <c r="E21" s="12">
        <f t="shared" si="6"/>
        <v>557124692.10000002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f t="shared" si="7"/>
        <v>371160209.88000005</v>
      </c>
      <c r="M21" s="13"/>
    </row>
    <row r="22" spans="1:13" ht="15" customHeight="1">
      <c r="A22" s="1" t="s">
        <v>41</v>
      </c>
      <c r="B22" s="11" t="s">
        <v>42</v>
      </c>
      <c r="C22" s="12">
        <v>201908838</v>
      </c>
      <c r="D22" s="12">
        <v>-49833748.25</v>
      </c>
      <c r="E22" s="12">
        <f t="shared" si="6"/>
        <v>152075089.75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f t="shared" si="7"/>
        <v>64726472.319999985</v>
      </c>
      <c r="M22" s="13"/>
    </row>
    <row r="23" spans="1:13" ht="15" customHeight="1">
      <c r="B23" s="9" t="s">
        <v>43</v>
      </c>
      <c r="C23" s="7">
        <f t="shared" ref="C23:D23" si="8">SUM(C24:C32)</f>
        <v>483040650</v>
      </c>
      <c r="D23" s="7">
        <f t="shared" si="8"/>
        <v>439975363.88</v>
      </c>
      <c r="E23" s="7">
        <f t="shared" ref="E23:J23" si="9">SUM(E24:E32)</f>
        <v>923016013.87999976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>+E23-F23-G23-H23-I23-J23</f>
        <v>600168971.63999975</v>
      </c>
      <c r="L23" s="43"/>
      <c r="M23" s="10"/>
    </row>
    <row r="24" spans="1:13" ht="15" customHeight="1">
      <c r="A24" s="1" t="s">
        <v>44</v>
      </c>
      <c r="B24" s="11" t="s">
        <v>45</v>
      </c>
      <c r="C24" s="12">
        <v>221173957</v>
      </c>
      <c r="D24" s="12">
        <v>364770281.08999997</v>
      </c>
      <c r="E24" s="12">
        <f>+C24+D24</f>
        <v>585944238.08999991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f>+E24-F24-G24-H24-I24-J24</f>
        <v>397928357.0399999</v>
      </c>
      <c r="M24" s="13"/>
    </row>
    <row r="25" spans="1:13" ht="15" customHeight="1">
      <c r="A25" s="1" t="s">
        <v>46</v>
      </c>
      <c r="B25" s="11" t="s">
        <v>47</v>
      </c>
      <c r="C25" s="12">
        <v>24405481</v>
      </c>
      <c r="D25" s="12">
        <v>66297775.82</v>
      </c>
      <c r="E25" s="12">
        <f t="shared" ref="E25:E32" si="10">+C25+D25</f>
        <v>90703256.819999993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f t="shared" ref="K25:K32" si="11">+E25-F25-G25-H25-I25-J25</f>
        <v>15806631.879999984</v>
      </c>
      <c r="M25" s="13"/>
    </row>
    <row r="26" spans="1:13" ht="15" customHeight="1">
      <c r="A26" s="1" t="s">
        <v>48</v>
      </c>
      <c r="B26" s="11" t="s">
        <v>49</v>
      </c>
      <c r="C26" s="12">
        <v>48850612</v>
      </c>
      <c r="D26" s="12">
        <v>-21388231.359999999</v>
      </c>
      <c r="E26" s="12">
        <f t="shared" si="10"/>
        <v>27462380.640000001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f t="shared" si="11"/>
        <v>20393959.229999997</v>
      </c>
      <c r="M26" s="13"/>
    </row>
    <row r="27" spans="1:13" ht="15" customHeight="1">
      <c r="A27" s="1" t="s">
        <v>50</v>
      </c>
      <c r="B27" s="11" t="s">
        <v>51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f t="shared" si="11"/>
        <v>180943.5</v>
      </c>
      <c r="M27" s="13"/>
    </row>
    <row r="28" spans="1:13" ht="15" customHeight="1">
      <c r="A28" s="1" t="s">
        <v>52</v>
      </c>
      <c r="B28" s="11" t="s">
        <v>53</v>
      </c>
      <c r="C28" s="12">
        <v>4489695</v>
      </c>
      <c r="D28" s="12">
        <v>-527523.99</v>
      </c>
      <c r="E28" s="12">
        <f t="shared" si="10"/>
        <v>3962171.01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f t="shared" si="11"/>
        <v>3812493.07</v>
      </c>
      <c r="M28" s="13"/>
    </row>
    <row r="29" spans="1:13" ht="15" customHeight="1">
      <c r="A29" s="1" t="s">
        <v>54</v>
      </c>
      <c r="B29" s="11" t="s">
        <v>55</v>
      </c>
      <c r="C29" s="12">
        <v>4436710</v>
      </c>
      <c r="D29" s="12">
        <v>-1338554.8999999999</v>
      </c>
      <c r="E29" s="12">
        <f t="shared" si="10"/>
        <v>3098155.1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f t="shared" si="11"/>
        <v>3030066.3400000003</v>
      </c>
      <c r="M29" s="13"/>
    </row>
    <row r="30" spans="1:13" ht="15" customHeight="1">
      <c r="A30" s="1" t="s">
        <v>56</v>
      </c>
      <c r="B30" s="11" t="s">
        <v>57</v>
      </c>
      <c r="C30" s="12">
        <v>60173932</v>
      </c>
      <c r="D30" s="12">
        <v>21279071.809999999</v>
      </c>
      <c r="E30" s="12">
        <f t="shared" si="10"/>
        <v>81453003.810000002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f t="shared" si="11"/>
        <v>54435439.769999996</v>
      </c>
      <c r="M30" s="13"/>
    </row>
    <row r="31" spans="1:13" ht="15" customHeight="1">
      <c r="A31" s="1" t="s">
        <v>58</v>
      </c>
      <c r="B31" s="11" t="s">
        <v>59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f t="shared" si="11"/>
        <v>0</v>
      </c>
      <c r="M31" s="13"/>
    </row>
    <row r="32" spans="1:13" ht="15" customHeight="1">
      <c r="A32" s="1" t="s">
        <v>60</v>
      </c>
      <c r="B32" s="11" t="s">
        <v>61</v>
      </c>
      <c r="C32" s="12">
        <v>116200828</v>
      </c>
      <c r="D32" s="12">
        <v>14011036.91</v>
      </c>
      <c r="E32" s="12">
        <f t="shared" si="10"/>
        <v>130211864.91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f t="shared" si="11"/>
        <v>104581080.80999997</v>
      </c>
      <c r="M32" s="13"/>
    </row>
    <row r="33" spans="1:13" ht="15" hidden="1" customHeight="1">
      <c r="B33" s="9" t="s">
        <v>62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>
        <f t="shared" ref="K33:K87" si="13">+E33-F33</f>
        <v>0</v>
      </c>
      <c r="M33" s="10"/>
    </row>
    <row r="34" spans="1:13" ht="15" customHeight="1" outlineLevel="3">
      <c r="A34" s="1" t="s">
        <v>63</v>
      </c>
      <c r="B34" s="11" t="s">
        <v>64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>+E34-F34-G34-H34-I34</f>
        <v>0</v>
      </c>
      <c r="M34" s="13"/>
    </row>
    <row r="35" spans="1:13" ht="15" customHeight="1" outlineLevel="3">
      <c r="A35" s="1" t="s">
        <v>65</v>
      </c>
      <c r="B35" s="11" t="s">
        <v>66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f t="shared" ref="K35:K41" si="14">+E35-F35-G35-H35-I35</f>
        <v>0</v>
      </c>
      <c r="M35" s="13"/>
    </row>
    <row r="36" spans="1:13" ht="15" customHeight="1" outlineLevel="3">
      <c r="A36" s="1" t="s">
        <v>67</v>
      </c>
      <c r="B36" s="11" t="s">
        <v>68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f t="shared" si="14"/>
        <v>0</v>
      </c>
      <c r="M36" s="13"/>
    </row>
    <row r="37" spans="1:13" ht="15" customHeight="1" outlineLevel="3">
      <c r="A37" s="1" t="s">
        <v>69</v>
      </c>
      <c r="B37" s="11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f t="shared" si="14"/>
        <v>0</v>
      </c>
      <c r="M37" s="13"/>
    </row>
    <row r="38" spans="1:13" ht="15" customHeight="1" outlineLevel="3">
      <c r="A38" s="1" t="s">
        <v>71</v>
      </c>
      <c r="B38" s="11" t="s">
        <v>72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f t="shared" si="14"/>
        <v>0</v>
      </c>
      <c r="M38" s="13"/>
    </row>
    <row r="39" spans="1:13" ht="15" customHeight="1" outlineLevel="3">
      <c r="A39" s="1" t="s">
        <v>73</v>
      </c>
      <c r="B39" s="11" t="s">
        <v>74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f t="shared" si="14"/>
        <v>0</v>
      </c>
      <c r="M39" s="13"/>
    </row>
    <row r="40" spans="1:13" ht="15" customHeight="1" outlineLevel="3">
      <c r="A40" s="1" t="s">
        <v>75</v>
      </c>
      <c r="B40" s="11" t="s">
        <v>76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f t="shared" si="14"/>
        <v>0</v>
      </c>
      <c r="M40" s="13"/>
    </row>
    <row r="41" spans="1:13" ht="15" customHeight="1" outlineLevel="3">
      <c r="A41" s="1" t="s">
        <v>77</v>
      </c>
      <c r="B41" s="11" t="s">
        <v>78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f t="shared" si="14"/>
        <v>0</v>
      </c>
      <c r="M41" s="13"/>
    </row>
    <row r="42" spans="1:13" ht="15" customHeight="1">
      <c r="B42" s="9" t="s">
        <v>79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>SUM(F43:F49)</f>
        <v>0</v>
      </c>
      <c r="G42" s="7">
        <f>SUM(G43:G49)</f>
        <v>0</v>
      </c>
      <c r="H42" s="7">
        <f>SUM(H43:H49)</f>
        <v>0</v>
      </c>
      <c r="I42" s="7">
        <f>SUM(I43:I49)</f>
        <v>0</v>
      </c>
      <c r="J42" s="7">
        <f>SUM(J43:J49)</f>
        <v>0</v>
      </c>
      <c r="K42" s="7">
        <f>+E42-F42-G42-H42-I42</f>
        <v>0</v>
      </c>
      <c r="M42" s="10"/>
    </row>
    <row r="43" spans="1:13" ht="15" customHeight="1" outlineLevel="1">
      <c r="A43" s="1" t="s">
        <v>80</v>
      </c>
      <c r="B43" s="11" t="s">
        <v>81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f>+E43-F43-G43-H43-I43</f>
        <v>0</v>
      </c>
      <c r="M43" s="13"/>
    </row>
    <row r="44" spans="1:13" ht="15" customHeight="1" outlineLevel="1">
      <c r="A44" s="1" t="s">
        <v>82</v>
      </c>
      <c r="B44" s="11" t="s">
        <v>83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f t="shared" ref="K44:K49" si="16">+E44-F44-G44-H44-I44</f>
        <v>0</v>
      </c>
      <c r="M44" s="13"/>
    </row>
    <row r="45" spans="1:13" ht="15" customHeight="1" outlineLevel="1">
      <c r="A45" s="1" t="s">
        <v>84</v>
      </c>
      <c r="B45" s="11" t="s">
        <v>85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f t="shared" si="16"/>
        <v>0</v>
      </c>
      <c r="M45" s="13"/>
    </row>
    <row r="46" spans="1:13" ht="15" customHeight="1" outlineLevel="1">
      <c r="A46" s="1" t="s">
        <v>86</v>
      </c>
      <c r="B46" s="11" t="s">
        <v>87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f t="shared" si="16"/>
        <v>0</v>
      </c>
      <c r="M46" s="13"/>
    </row>
    <row r="47" spans="1:13" ht="15" customHeight="1" outlineLevel="1">
      <c r="A47" s="1" t="s">
        <v>88</v>
      </c>
      <c r="B47" s="11" t="s">
        <v>89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f t="shared" si="16"/>
        <v>0</v>
      </c>
      <c r="M47" s="13"/>
    </row>
    <row r="48" spans="1:13" ht="15" customHeight="1" outlineLevel="1">
      <c r="A48" s="1" t="s">
        <v>90</v>
      </c>
      <c r="B48" s="11" t="s">
        <v>91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f t="shared" si="16"/>
        <v>0</v>
      </c>
      <c r="M48" s="13"/>
    </row>
    <row r="49" spans="1:13" ht="15" customHeight="1" outlineLevel="1">
      <c r="A49" s="1" t="s">
        <v>92</v>
      </c>
      <c r="B49" s="11" t="s">
        <v>93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 t="shared" si="16"/>
        <v>0</v>
      </c>
      <c r="M49" s="13"/>
    </row>
    <row r="50" spans="1:13" ht="15" customHeight="1">
      <c r="B50" s="9" t="s">
        <v>94</v>
      </c>
      <c r="C50" s="7">
        <f t="shared" ref="C50:E50" si="17">SUM(C51:C59)</f>
        <v>290987881</v>
      </c>
      <c r="D50" s="7">
        <f t="shared" si="17"/>
        <v>113801143.41</v>
      </c>
      <c r="E50" s="7">
        <f t="shared" si="17"/>
        <v>404789024.40999997</v>
      </c>
      <c r="F50" s="7">
        <f t="shared" ref="F50:J50" si="18">SUM(F51:F59)</f>
        <v>0</v>
      </c>
      <c r="G50" s="7">
        <f t="shared" si="18"/>
        <v>2662618.6100000003</v>
      </c>
      <c r="H50" s="7">
        <f t="shared" si="18"/>
        <v>69061813.359999999</v>
      </c>
      <c r="I50" s="7">
        <f t="shared" si="18"/>
        <v>43114025.170000002</v>
      </c>
      <c r="J50" s="7">
        <f t="shared" si="18"/>
        <v>12675439.77</v>
      </c>
      <c r="K50" s="7">
        <f>+E50-F50-G50-H50-I50-J50</f>
        <v>277275127.49999994</v>
      </c>
      <c r="L50" s="43"/>
      <c r="M50" s="10"/>
    </row>
    <row r="51" spans="1:13" ht="15" customHeight="1" outlineLevel="1">
      <c r="A51" s="1" t="s">
        <v>95</v>
      </c>
      <c r="B51" s="11" t="s">
        <v>96</v>
      </c>
      <c r="C51" s="12">
        <v>117672596</v>
      </c>
      <c r="D51" s="12">
        <v>18372161.289999999</v>
      </c>
      <c r="E51" s="12">
        <f>+C51+D51</f>
        <v>136044757.28999999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f>+E51-F51-G51-H51-I51-J51</f>
        <v>116662458.97</v>
      </c>
      <c r="M51" s="13"/>
    </row>
    <row r="52" spans="1:13" ht="15" customHeight="1" outlineLevel="1">
      <c r="A52" s="1" t="s">
        <v>97</v>
      </c>
      <c r="B52" s="11" t="s">
        <v>98</v>
      </c>
      <c r="C52" s="12">
        <v>20565984</v>
      </c>
      <c r="D52" s="12">
        <v>-4191016.91</v>
      </c>
      <c r="E52" s="12">
        <f t="shared" ref="E52:E59" si="19">+C52+D52</f>
        <v>16374967.09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f t="shared" ref="K52:K59" si="20">+E52-F52-G52-H52-I52-J52</f>
        <v>13913723.329999998</v>
      </c>
      <c r="M52" s="13"/>
    </row>
    <row r="53" spans="1:13" ht="15" customHeight="1" outlineLevel="1">
      <c r="A53" s="1" t="s">
        <v>99</v>
      </c>
      <c r="B53" s="11" t="s">
        <v>100</v>
      </c>
      <c r="C53" s="12">
        <v>8545872</v>
      </c>
      <c r="D53" s="12">
        <v>-6999274.6100000003</v>
      </c>
      <c r="E53" s="12">
        <f t="shared" si="19"/>
        <v>1546597.3899999997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f t="shared" si="20"/>
        <v>1182215.2399999998</v>
      </c>
      <c r="M53" s="13"/>
    </row>
    <row r="54" spans="1:13" ht="15" customHeight="1" outlineLevel="1">
      <c r="A54" s="1" t="s">
        <v>101</v>
      </c>
      <c r="B54" s="11" t="s">
        <v>102</v>
      </c>
      <c r="C54" s="12">
        <v>55693566</v>
      </c>
      <c r="D54" s="12">
        <v>99213030.599999994</v>
      </c>
      <c r="E54" s="12">
        <f t="shared" si="19"/>
        <v>154906596.59999999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f t="shared" si="20"/>
        <v>78768206.599999994</v>
      </c>
      <c r="L54" s="12"/>
      <c r="M54" s="13"/>
    </row>
    <row r="55" spans="1:13" ht="15" customHeight="1" outlineLevel="1">
      <c r="A55" s="1" t="s">
        <v>103</v>
      </c>
      <c r="B55" s="11" t="s">
        <v>104</v>
      </c>
      <c r="C55" s="12">
        <v>55360182</v>
      </c>
      <c r="D55" s="12">
        <v>-738618.24</v>
      </c>
      <c r="E55" s="12">
        <f t="shared" si="19"/>
        <v>54621563.759999998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f t="shared" si="20"/>
        <v>38108731.979999997</v>
      </c>
      <c r="L55" s="12"/>
      <c r="M55" s="13"/>
    </row>
    <row r="56" spans="1:13" ht="15" customHeight="1" outlineLevel="1">
      <c r="A56" s="1" t="s">
        <v>105</v>
      </c>
      <c r="B56" s="11" t="s">
        <v>106</v>
      </c>
      <c r="C56" s="12">
        <v>21808591</v>
      </c>
      <c r="D56" s="12">
        <v>16178592.279999999</v>
      </c>
      <c r="E56" s="12">
        <f t="shared" si="19"/>
        <v>37987183.280000001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f t="shared" si="20"/>
        <v>25590110.340000004</v>
      </c>
      <c r="M56" s="13"/>
    </row>
    <row r="57" spans="1:13" ht="15" customHeight="1" outlineLevel="1">
      <c r="A57" s="1" t="s">
        <v>107</v>
      </c>
      <c r="B57" s="11" t="s">
        <v>108</v>
      </c>
      <c r="C57" s="12">
        <v>0</v>
      </c>
      <c r="D57" s="12">
        <v>0</v>
      </c>
      <c r="E57" s="12">
        <f t="shared" si="19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f t="shared" si="20"/>
        <v>0</v>
      </c>
      <c r="M57" s="13"/>
    </row>
    <row r="58" spans="1:13" ht="15" customHeight="1" outlineLevel="1">
      <c r="A58" s="1" t="s">
        <v>109</v>
      </c>
      <c r="B58" s="11" t="s">
        <v>110</v>
      </c>
      <c r="C58" s="12">
        <v>7700000</v>
      </c>
      <c r="D58" s="12">
        <v>-4890000</v>
      </c>
      <c r="E58" s="12">
        <f t="shared" si="19"/>
        <v>2810000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f t="shared" si="20"/>
        <v>2810000</v>
      </c>
      <c r="M58" s="13"/>
    </row>
    <row r="59" spans="1:13" ht="15" customHeight="1" outlineLevel="1">
      <c r="A59" s="1" t="s">
        <v>111</v>
      </c>
      <c r="B59" s="11" t="s">
        <v>112</v>
      </c>
      <c r="C59" s="12">
        <v>3641090</v>
      </c>
      <c r="D59" s="12">
        <v>-3143731</v>
      </c>
      <c r="E59" s="12">
        <f t="shared" si="19"/>
        <v>497359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f t="shared" si="20"/>
        <v>239681.04</v>
      </c>
      <c r="M59" s="13"/>
    </row>
    <row r="60" spans="1:13" ht="15" customHeight="1">
      <c r="B60" s="9" t="s">
        <v>113</v>
      </c>
      <c r="C60" s="7">
        <f t="shared" ref="C60:E60" si="21">SUM(C61:C64)</f>
        <v>218865940</v>
      </c>
      <c r="D60" s="7">
        <f t="shared" si="21"/>
        <v>-147209275.59999999</v>
      </c>
      <c r="E60" s="7">
        <f t="shared" si="21"/>
        <v>71656664.400000006</v>
      </c>
      <c r="F60" s="7">
        <f t="shared" ref="F60:J60" si="22">SUM(F61:F64)</f>
        <v>0</v>
      </c>
      <c r="G60" s="7">
        <f t="shared" si="22"/>
        <v>1308229.8500000001</v>
      </c>
      <c r="H60" s="7">
        <f t="shared" si="22"/>
        <v>5436900.2599999998</v>
      </c>
      <c r="I60" s="7">
        <f t="shared" si="22"/>
        <v>1245503.71</v>
      </c>
      <c r="J60" s="7">
        <f t="shared" si="22"/>
        <v>3329865.49</v>
      </c>
      <c r="K60" s="7">
        <f>+E60-F60-G60-H60-I60-J60</f>
        <v>60336165.090000011</v>
      </c>
      <c r="L60" s="43"/>
      <c r="M60" s="10"/>
    </row>
    <row r="61" spans="1:13" ht="15" customHeight="1" outlineLevel="1">
      <c r="A61" s="1" t="s">
        <v>114</v>
      </c>
      <c r="B61" s="11" t="s">
        <v>115</v>
      </c>
      <c r="C61" s="12">
        <v>210000000</v>
      </c>
      <c r="D61" s="12">
        <v>-143343335.59999999</v>
      </c>
      <c r="E61" s="12">
        <f>+C61+D61</f>
        <v>66656664.400000006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f>+E61-F61-G61-H61-I61-J61</f>
        <v>55336165.090000004</v>
      </c>
      <c r="M61" s="13"/>
    </row>
    <row r="62" spans="1:13" ht="15" customHeight="1" outlineLevel="1">
      <c r="A62" s="1" t="s">
        <v>116</v>
      </c>
      <c r="B62" s="11" t="s">
        <v>117</v>
      </c>
      <c r="C62" s="12">
        <v>8865940</v>
      </c>
      <c r="D62" s="12">
        <v>-3865940</v>
      </c>
      <c r="E62" s="12">
        <f>+C62+D62</f>
        <v>5000000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f t="shared" ref="K62:K64" si="23">+E62-F62-G62-H62-I62-J62</f>
        <v>5000000</v>
      </c>
    </row>
    <row r="63" spans="1:13" ht="15" customHeight="1" outlineLevel="1">
      <c r="A63" s="1" t="s">
        <v>118</v>
      </c>
      <c r="B63" s="11" t="s">
        <v>119</v>
      </c>
      <c r="C63" s="12">
        <v>0</v>
      </c>
      <c r="D63" s="12">
        <v>0</v>
      </c>
      <c r="E63" s="12">
        <f t="shared" ref="E63:E64" si="24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f t="shared" si="23"/>
        <v>0</v>
      </c>
    </row>
    <row r="64" spans="1:13" ht="15" customHeight="1" outlineLevel="1">
      <c r="A64" s="1" t="s">
        <v>120</v>
      </c>
      <c r="B64" s="11" t="s">
        <v>121</v>
      </c>
      <c r="C64" s="12">
        <v>0</v>
      </c>
      <c r="D64" s="12">
        <v>0</v>
      </c>
      <c r="E64" s="12">
        <f t="shared" si="24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f t="shared" si="23"/>
        <v>0</v>
      </c>
    </row>
    <row r="65" spans="1:13" ht="15" hidden="1" customHeight="1">
      <c r="B65" s="14" t="s">
        <v>122</v>
      </c>
      <c r="C65" s="7">
        <f t="shared" ref="C65:E65" si="25">SUM(C66:C70)</f>
        <v>0</v>
      </c>
      <c r="D65" s="7">
        <f t="shared" si="25"/>
        <v>0</v>
      </c>
      <c r="E65" s="7">
        <f t="shared" si="25"/>
        <v>0</v>
      </c>
      <c r="F65" s="7">
        <f t="shared" ref="F65" si="26">SUM(F66:F70)</f>
        <v>0</v>
      </c>
      <c r="G65" s="7"/>
      <c r="H65" s="7"/>
      <c r="I65" s="7"/>
      <c r="J65" s="7"/>
      <c r="K65" s="7">
        <f t="shared" si="13"/>
        <v>0</v>
      </c>
    </row>
    <row r="66" spans="1:13" ht="15" hidden="1" customHeight="1" outlineLevel="1">
      <c r="A66" s="1" t="s">
        <v>123</v>
      </c>
      <c r="B66" s="11" t="s">
        <v>124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>
        <f t="shared" si="13"/>
        <v>0</v>
      </c>
    </row>
    <row r="67" spans="1:13" ht="15" hidden="1" customHeight="1" outlineLevel="1">
      <c r="A67" s="1" t="s">
        <v>125</v>
      </c>
      <c r="B67" s="11" t="s">
        <v>126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>
        <f t="shared" si="13"/>
        <v>0</v>
      </c>
    </row>
    <row r="68" spans="1:13" ht="15" hidden="1" customHeight="1" outlineLevel="1">
      <c r="A68" s="1" t="s">
        <v>127</v>
      </c>
      <c r="B68" s="11" t="s">
        <v>128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>
        <f t="shared" si="13"/>
        <v>0</v>
      </c>
    </row>
    <row r="69" spans="1:13" ht="15" hidden="1" customHeight="1" outlineLevel="1">
      <c r="A69" s="1" t="s">
        <v>129</v>
      </c>
      <c r="B69" s="11" t="s">
        <v>130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>
        <f t="shared" si="13"/>
        <v>0</v>
      </c>
    </row>
    <row r="70" spans="1:13" ht="15" hidden="1" customHeight="1" outlineLevel="1">
      <c r="A70" s="1" t="s">
        <v>131</v>
      </c>
      <c r="B70" s="11" t="s">
        <v>132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>
        <f t="shared" si="13"/>
        <v>0</v>
      </c>
    </row>
    <row r="71" spans="1:13" ht="15" hidden="1" customHeight="1" collapsed="1">
      <c r="B71" s="14" t="s">
        <v>133</v>
      </c>
      <c r="C71" s="7">
        <f t="shared" ref="C71:F71" si="27">SUM(C72:C75)</f>
        <v>0</v>
      </c>
      <c r="D71" s="7">
        <f t="shared" si="27"/>
        <v>0</v>
      </c>
      <c r="E71" s="7">
        <f t="shared" si="27"/>
        <v>0</v>
      </c>
      <c r="F71" s="7">
        <f t="shared" si="27"/>
        <v>0</v>
      </c>
      <c r="G71" s="7"/>
      <c r="H71" s="7"/>
      <c r="I71" s="7"/>
      <c r="J71" s="7"/>
      <c r="K71" s="7">
        <f t="shared" si="13"/>
        <v>0</v>
      </c>
    </row>
    <row r="72" spans="1:13" ht="15" hidden="1" customHeight="1" outlineLevel="1">
      <c r="A72" s="1" t="s">
        <v>134</v>
      </c>
      <c r="B72" s="11" t="s">
        <v>135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>
        <f t="shared" si="13"/>
        <v>0</v>
      </c>
    </row>
    <row r="73" spans="1:13" ht="15" hidden="1" customHeight="1" outlineLevel="1">
      <c r="A73" s="1" t="s">
        <v>136</v>
      </c>
      <c r="B73" s="11" t="s">
        <v>137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>
        <f t="shared" si="13"/>
        <v>0</v>
      </c>
    </row>
    <row r="74" spans="1:13" ht="15" hidden="1" customHeight="1" outlineLevel="1">
      <c r="A74" s="1" t="s">
        <v>138</v>
      </c>
      <c r="B74" s="11" t="s">
        <v>139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>
        <f t="shared" si="13"/>
        <v>0</v>
      </c>
    </row>
    <row r="75" spans="1:13" ht="15" hidden="1" customHeight="1" outlineLevel="1">
      <c r="A75" s="1" t="s">
        <v>140</v>
      </c>
      <c r="B75" s="11" t="s">
        <v>141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>
        <f t="shared" si="13"/>
        <v>0</v>
      </c>
    </row>
    <row r="76" spans="1:13" collapsed="1">
      <c r="B76" s="15" t="s">
        <v>142</v>
      </c>
      <c r="C76" s="16">
        <f t="shared" ref="C76:J76" si="28">C60+C50+C33+C23+C42+C13+C7+C65+C71</f>
        <v>10770275416</v>
      </c>
      <c r="D76" s="16">
        <f t="shared" si="28"/>
        <v>605310116.42000008</v>
      </c>
      <c r="E76" s="16">
        <f t="shared" si="28"/>
        <v>11375585532.42</v>
      </c>
      <c r="F76" s="16">
        <f t="shared" si="28"/>
        <v>508342967.60000008</v>
      </c>
      <c r="G76" s="16">
        <f t="shared" si="28"/>
        <v>699771076.40999997</v>
      </c>
      <c r="H76" s="16">
        <f t="shared" si="28"/>
        <v>826680157.66000009</v>
      </c>
      <c r="I76" s="16">
        <f t="shared" si="28"/>
        <v>1092529801.3299999</v>
      </c>
      <c r="J76" s="16">
        <f t="shared" si="28"/>
        <v>771168454.12000012</v>
      </c>
      <c r="K76" s="16">
        <f>+E76-F76-G76-H76-I76-J76</f>
        <v>7477093075.3000002</v>
      </c>
      <c r="M76" s="17"/>
    </row>
    <row r="77" spans="1:13" outlineLevel="2">
      <c r="B77" s="6" t="s">
        <v>143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f t="shared" ref="K77:K86" si="29">+E77-F77-G77</f>
        <v>0</v>
      </c>
    </row>
    <row r="78" spans="1:13" outlineLevel="2">
      <c r="B78" s="19" t="s">
        <v>144</v>
      </c>
      <c r="C78" s="20">
        <f t="shared" ref="C78:J78" si="30">C79+C80</f>
        <v>0</v>
      </c>
      <c r="D78" s="20">
        <f t="shared" si="30"/>
        <v>0</v>
      </c>
      <c r="E78" s="20">
        <f t="shared" si="30"/>
        <v>0</v>
      </c>
      <c r="F78" s="20">
        <f t="shared" si="30"/>
        <v>0</v>
      </c>
      <c r="G78" s="20">
        <f t="shared" si="30"/>
        <v>0</v>
      </c>
      <c r="H78" s="20">
        <f t="shared" si="30"/>
        <v>0</v>
      </c>
      <c r="I78" s="20">
        <f t="shared" si="30"/>
        <v>0</v>
      </c>
      <c r="J78" s="20">
        <f t="shared" si="30"/>
        <v>0</v>
      </c>
      <c r="K78" s="20">
        <f t="shared" si="29"/>
        <v>0</v>
      </c>
    </row>
    <row r="79" spans="1:13" ht="31.5" outlineLevel="2">
      <c r="A79" s="1" t="s">
        <v>145</v>
      </c>
      <c r="B79" s="11" t="s">
        <v>146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f t="shared" si="29"/>
        <v>0</v>
      </c>
    </row>
    <row r="80" spans="1:13" ht="31.5" outlineLevel="2">
      <c r="A80" s="1" t="s">
        <v>147</v>
      </c>
      <c r="B80" s="11" t="s">
        <v>148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/>
      <c r="K80" s="12">
        <f t="shared" si="29"/>
        <v>0</v>
      </c>
    </row>
    <row r="81" spans="1:11" outlineLevel="2">
      <c r="B81" s="19" t="s">
        <v>149</v>
      </c>
      <c r="C81" s="20">
        <f t="shared" ref="C81:J81" si="31">C82+C83</f>
        <v>0</v>
      </c>
      <c r="D81" s="20">
        <f t="shared" si="31"/>
        <v>0</v>
      </c>
      <c r="E81" s="20">
        <f t="shared" si="31"/>
        <v>0</v>
      </c>
      <c r="F81" s="20">
        <f t="shared" si="31"/>
        <v>0</v>
      </c>
      <c r="G81" s="20">
        <f t="shared" si="31"/>
        <v>0</v>
      </c>
      <c r="H81" s="20">
        <f t="shared" si="31"/>
        <v>0</v>
      </c>
      <c r="I81" s="20">
        <f t="shared" si="31"/>
        <v>0</v>
      </c>
      <c r="J81" s="20">
        <f t="shared" si="31"/>
        <v>0</v>
      </c>
      <c r="K81" s="20">
        <f t="shared" si="29"/>
        <v>0</v>
      </c>
    </row>
    <row r="82" spans="1:11" outlineLevel="2">
      <c r="A82" s="1" t="s">
        <v>150</v>
      </c>
      <c r="B82" s="11" t="s">
        <v>151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>
        <f t="shared" si="29"/>
        <v>0</v>
      </c>
    </row>
    <row r="83" spans="1:11" outlineLevel="2">
      <c r="A83" s="1" t="s">
        <v>152</v>
      </c>
      <c r="B83" s="11" t="s">
        <v>153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>
        <f t="shared" si="29"/>
        <v>0</v>
      </c>
    </row>
    <row r="84" spans="1:11" outlineLevel="2">
      <c r="B84" s="19" t="s">
        <v>154</v>
      </c>
      <c r="C84" s="21">
        <f t="shared" ref="C84:J84" si="32">C85</f>
        <v>0</v>
      </c>
      <c r="D84" s="21">
        <f t="shared" si="32"/>
        <v>0</v>
      </c>
      <c r="E84" s="21">
        <f t="shared" si="32"/>
        <v>0</v>
      </c>
      <c r="F84" s="21">
        <f t="shared" si="32"/>
        <v>0</v>
      </c>
      <c r="G84" s="21">
        <f t="shared" si="32"/>
        <v>0</v>
      </c>
      <c r="H84" s="21">
        <f t="shared" si="32"/>
        <v>0</v>
      </c>
      <c r="I84" s="21">
        <f t="shared" si="32"/>
        <v>0</v>
      </c>
      <c r="J84" s="21">
        <f t="shared" si="32"/>
        <v>0</v>
      </c>
      <c r="K84" s="21">
        <f t="shared" si="29"/>
        <v>0</v>
      </c>
    </row>
    <row r="85" spans="1:11" ht="31.5" outlineLevel="2">
      <c r="A85" s="1" t="s">
        <v>155</v>
      </c>
      <c r="B85" s="11" t="s">
        <v>156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>
        <f t="shared" si="29"/>
        <v>0</v>
      </c>
    </row>
    <row r="86" spans="1:11" outlineLevel="2">
      <c r="B86" s="22" t="s">
        <v>157</v>
      </c>
      <c r="C86" s="23">
        <f t="shared" ref="C86:E86" si="33">C77</f>
        <v>0</v>
      </c>
      <c r="D86" s="23">
        <f t="shared" si="33"/>
        <v>0</v>
      </c>
      <c r="E86" s="23">
        <f t="shared" si="33"/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>I77</f>
        <v>0</v>
      </c>
      <c r="J86" s="23">
        <f>J77</f>
        <v>0</v>
      </c>
      <c r="K86" s="23">
        <f t="shared" si="29"/>
        <v>0</v>
      </c>
    </row>
    <row r="87" spans="1:11">
      <c r="K87" s="1">
        <f t="shared" si="13"/>
        <v>0</v>
      </c>
    </row>
    <row r="88" spans="1:11" ht="16.5">
      <c r="B88" s="24" t="s">
        <v>158</v>
      </c>
      <c r="C88" s="25">
        <f>C86+C76</f>
        <v>10770275416</v>
      </c>
      <c r="D88" s="25">
        <f t="shared" ref="D88:J88" si="34">D86+D76</f>
        <v>605310116.42000008</v>
      </c>
      <c r="E88" s="25">
        <f t="shared" si="34"/>
        <v>11375585532.42</v>
      </c>
      <c r="F88" s="25">
        <f t="shared" si="34"/>
        <v>508342967.60000008</v>
      </c>
      <c r="G88" s="25">
        <f t="shared" si="34"/>
        <v>699771076.40999997</v>
      </c>
      <c r="H88" s="25">
        <f t="shared" si="34"/>
        <v>826680157.66000009</v>
      </c>
      <c r="I88" s="25">
        <f t="shared" si="34"/>
        <v>1092529801.3299999</v>
      </c>
      <c r="J88" s="25">
        <f t="shared" si="34"/>
        <v>771168454.12000012</v>
      </c>
      <c r="K88" s="25">
        <f>+E88-F88-G88-H88-I88-J88</f>
        <v>7477093075.3000002</v>
      </c>
    </row>
    <row r="89" spans="1:11" s="27" customFormat="1">
      <c r="A89" s="1"/>
      <c r="B89" s="26" t="s">
        <v>159</v>
      </c>
      <c r="C89" s="26"/>
      <c r="D89" s="26"/>
      <c r="E89" s="26"/>
    </row>
    <row r="90" spans="1:11" s="27" customFormat="1">
      <c r="A90" s="1"/>
      <c r="B90" s="28" t="s">
        <v>168</v>
      </c>
      <c r="C90" s="26"/>
      <c r="D90" s="26"/>
      <c r="E90" s="26"/>
    </row>
    <row r="91" spans="1:11" s="27" customFormat="1">
      <c r="A91" s="1"/>
      <c r="B91" s="29" t="s">
        <v>160</v>
      </c>
      <c r="C91" s="29"/>
      <c r="K91" s="30"/>
    </row>
    <row r="92" spans="1:11" s="27" customFormat="1" ht="27.75" customHeight="1">
      <c r="A92" s="1"/>
      <c r="B92" s="31" t="s">
        <v>161</v>
      </c>
      <c r="C92" s="29"/>
    </row>
    <row r="93" spans="1:11" s="27" customFormat="1" ht="40.5">
      <c r="A93" s="1"/>
      <c r="B93" s="32" t="s">
        <v>162</v>
      </c>
    </row>
    <row r="94" spans="1:11" s="27" customFormat="1" ht="54">
      <c r="A94" s="1"/>
      <c r="B94" s="32" t="s">
        <v>163</v>
      </c>
      <c r="D94" s="42"/>
      <c r="E94" s="42"/>
    </row>
    <row r="95" spans="1:11" s="27" customFormat="1" ht="16.5">
      <c r="A95" s="1"/>
      <c r="B95" s="29" t="s">
        <v>164</v>
      </c>
      <c r="C95" s="29"/>
      <c r="D95" s="36"/>
      <c r="E95" s="36"/>
    </row>
    <row r="96" spans="1:11" s="27" customFormat="1" ht="27.75">
      <c r="A96" s="1"/>
      <c r="B96" s="31" t="s">
        <v>165</v>
      </c>
      <c r="C96" s="29"/>
      <c r="D96" s="36"/>
      <c r="E96" s="36"/>
    </row>
    <row r="97" spans="1:11" s="27" customFormat="1">
      <c r="A97" s="1"/>
      <c r="B97" s="29" t="s">
        <v>166</v>
      </c>
      <c r="C97" s="29"/>
      <c r="D97" s="29"/>
      <c r="E97" s="29"/>
    </row>
    <row r="98" spans="1:11">
      <c r="B98" s="37"/>
      <c r="C98" s="37"/>
      <c r="D98" s="37"/>
      <c r="E98" s="37"/>
      <c r="F98" s="37"/>
      <c r="G98" s="33"/>
      <c r="H98" s="33"/>
      <c r="I98" s="33"/>
      <c r="J98" s="33"/>
      <c r="K98" s="33"/>
    </row>
    <row r="99" spans="1:11">
      <c r="B99" s="34"/>
      <c r="C99" s="34"/>
      <c r="D99" s="34"/>
      <c r="E99" s="34"/>
      <c r="F99" s="35"/>
      <c r="G99" s="35"/>
      <c r="H99" s="35"/>
      <c r="I99" s="35"/>
      <c r="J99" s="35"/>
      <c r="K99" s="35"/>
    </row>
    <row r="100" spans="1:11">
      <c r="B100" s="34"/>
      <c r="C100" s="34"/>
      <c r="D100" s="34"/>
      <c r="E100" s="34"/>
      <c r="F100" s="35"/>
      <c r="G100" s="35"/>
      <c r="H100" s="35"/>
      <c r="I100" s="35"/>
      <c r="J100" s="35"/>
      <c r="K100" s="35"/>
    </row>
    <row r="101" spans="1:11">
      <c r="B101" s="34"/>
      <c r="C101" s="34"/>
      <c r="D101" s="34"/>
      <c r="E101" s="34"/>
      <c r="F101" s="35"/>
      <c r="G101" s="35"/>
      <c r="H101" s="35"/>
      <c r="I101" s="35"/>
      <c r="J101" s="35"/>
      <c r="K101" s="35"/>
    </row>
    <row r="102" spans="1:11">
      <c r="B102" s="34"/>
      <c r="C102" s="34"/>
      <c r="D102" s="34"/>
      <c r="E102" s="34"/>
      <c r="F102" s="35"/>
      <c r="G102" s="35"/>
      <c r="H102" s="35"/>
      <c r="I102" s="35"/>
      <c r="J102" s="35"/>
      <c r="K102" s="35"/>
    </row>
    <row r="103" spans="1:11">
      <c r="B103" s="34"/>
      <c r="C103" s="34"/>
      <c r="D103" s="34"/>
      <c r="E103" s="34"/>
      <c r="F103" s="35"/>
      <c r="G103" s="35"/>
      <c r="H103" s="35"/>
      <c r="I103" s="35"/>
      <c r="J103" s="35"/>
      <c r="K103" s="35"/>
    </row>
    <row r="104" spans="1:11">
      <c r="B104" s="34"/>
      <c r="C104" s="34"/>
      <c r="D104" s="34"/>
      <c r="E104" s="34"/>
      <c r="F104" s="35"/>
      <c r="G104" s="35"/>
      <c r="H104" s="35"/>
      <c r="I104" s="35"/>
      <c r="J104" s="35"/>
      <c r="K104" s="35"/>
    </row>
    <row r="105" spans="1:11">
      <c r="B105" s="34"/>
      <c r="C105" s="34"/>
      <c r="D105" s="34"/>
      <c r="E105" s="34"/>
      <c r="F105" s="35"/>
      <c r="G105" s="35"/>
      <c r="H105" s="35"/>
      <c r="I105" s="35"/>
      <c r="J105" s="35"/>
      <c r="K105" s="35"/>
    </row>
    <row r="106" spans="1:11">
      <c r="B106" s="34"/>
      <c r="C106" s="34"/>
      <c r="D106" s="34"/>
      <c r="E106" s="34"/>
      <c r="F106" s="35"/>
      <c r="G106" s="35"/>
      <c r="H106" s="35"/>
      <c r="I106" s="35"/>
      <c r="J106" s="35"/>
      <c r="K106" s="35"/>
    </row>
    <row r="107" spans="1:11">
      <c r="B107" s="34"/>
      <c r="C107" s="34"/>
      <c r="D107" s="34"/>
      <c r="E107" s="34"/>
      <c r="F107" s="35"/>
      <c r="G107" s="35"/>
      <c r="H107" s="35"/>
      <c r="I107" s="35"/>
      <c r="J107" s="35"/>
      <c r="K107" s="35"/>
    </row>
    <row r="108" spans="1:11">
      <c r="B108" s="34"/>
      <c r="C108" s="34"/>
      <c r="D108" s="34"/>
      <c r="E108" s="34"/>
      <c r="F108" s="35"/>
      <c r="G108" s="35"/>
      <c r="H108" s="35"/>
      <c r="I108" s="35"/>
      <c r="J108" s="35"/>
      <c r="K108" s="35"/>
    </row>
    <row r="109" spans="1:11">
      <c r="B109" s="34"/>
      <c r="C109" s="34"/>
      <c r="D109" s="34"/>
      <c r="E109" s="34"/>
      <c r="F109" s="35"/>
      <c r="G109" s="35"/>
      <c r="H109" s="35"/>
      <c r="I109" s="35"/>
      <c r="J109" s="35"/>
      <c r="K109" s="35"/>
    </row>
    <row r="110" spans="1:11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</sheetData>
  <mergeCells count="8">
    <mergeCell ref="D96:E96"/>
    <mergeCell ref="B98:F98"/>
    <mergeCell ref="B1:K1"/>
    <mergeCell ref="B2:K2"/>
    <mergeCell ref="B3:K3"/>
    <mergeCell ref="B4:K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scale="4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2025-06-03T16:00:33Z</cp:lastPrinted>
  <dcterms:created xsi:type="dcterms:W3CDTF">2015-06-05T18:17:20Z</dcterms:created>
  <dcterms:modified xsi:type="dcterms:W3CDTF">2025-06-03T16:01:01Z</dcterms:modified>
</cp:coreProperties>
</file>