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RV_ REPORTES MENSUALES, TRIMESTRALES Y SEMESTRALES JUNIO 2023\"/>
    </mc:Choice>
  </mc:AlternateContent>
  <bookViews>
    <workbookView xWindow="-120" yWindow="-120" windowWidth="29040" windowHeight="15840"/>
  </bookViews>
  <sheets>
    <sheet name="Plantilla Ejecucion" sheetId="1" r:id="rId1"/>
  </sheets>
  <definedNames>
    <definedName name="_xlnm.Print_Area" localSheetId="0">'Plantilla Ejecucion'!$B$1:$K$101</definedName>
    <definedName name="_xlnm.Print_Titles" localSheetId="0">'Plantilla Ejecucion'!$5:$5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K76" i="1"/>
  <c r="K60" i="1"/>
  <c r="K50" i="1"/>
  <c r="K23" i="1"/>
  <c r="K13" i="1"/>
  <c r="K7" i="1"/>
  <c r="K6" i="1"/>
  <c r="J6" i="1"/>
  <c r="J7" i="1"/>
  <c r="K61" i="1"/>
  <c r="K59" i="1"/>
  <c r="K55" i="1"/>
  <c r="K54" i="1"/>
  <c r="K53" i="1"/>
  <c r="K52" i="1"/>
  <c r="K51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2" i="1"/>
  <c r="K21" i="1"/>
  <c r="K20" i="1"/>
  <c r="K19" i="1"/>
  <c r="K18" i="1"/>
  <c r="K16" i="1"/>
  <c r="K15" i="1"/>
  <c r="K14" i="1"/>
  <c r="K12" i="1"/>
  <c r="K9" i="1"/>
  <c r="K8" i="1"/>
  <c r="J76" i="1"/>
  <c r="J88" i="1" s="1"/>
  <c r="J23" i="1"/>
  <c r="J65" i="1"/>
  <c r="J71" i="1"/>
  <c r="J60" i="1"/>
  <c r="J50" i="1"/>
  <c r="J42" i="1"/>
  <c r="J33" i="1"/>
  <c r="J13" i="1"/>
  <c r="I23" i="1"/>
  <c r="K17" i="1"/>
  <c r="I13" i="1"/>
  <c r="K10" i="1"/>
  <c r="K62" i="1"/>
  <c r="K63" i="1"/>
  <c r="K64" i="1"/>
  <c r="K66" i="1"/>
  <c r="K67" i="1"/>
  <c r="K68" i="1"/>
  <c r="K69" i="1"/>
  <c r="K70" i="1"/>
  <c r="K72" i="1"/>
  <c r="K73" i="1"/>
  <c r="K74" i="1"/>
  <c r="K75" i="1"/>
  <c r="K56" i="1"/>
  <c r="K57" i="1"/>
  <c r="K58" i="1"/>
  <c r="K38" i="1"/>
  <c r="K39" i="1"/>
  <c r="K40" i="1"/>
  <c r="K41" i="1"/>
  <c r="K43" i="1"/>
  <c r="K44" i="1"/>
  <c r="K45" i="1"/>
  <c r="K46" i="1"/>
  <c r="K47" i="1"/>
  <c r="K48" i="1"/>
  <c r="K49" i="1"/>
  <c r="K11" i="1"/>
  <c r="I60" i="1"/>
  <c r="I65" i="1"/>
  <c r="I50" i="1"/>
  <c r="I33" i="1"/>
  <c r="I7" i="1"/>
  <c r="I86" i="1"/>
  <c r="I84" i="1"/>
  <c r="I81" i="1"/>
  <c r="I78" i="1"/>
  <c r="I71" i="1"/>
  <c r="H23" i="1"/>
  <c r="H7" i="1"/>
  <c r="G86" i="1"/>
  <c r="G84" i="1"/>
  <c r="G81" i="1"/>
  <c r="G78" i="1"/>
  <c r="G71" i="1"/>
  <c r="G65" i="1"/>
  <c r="G60" i="1"/>
  <c r="G50" i="1"/>
  <c r="G42" i="1"/>
  <c r="G33" i="1"/>
  <c r="G23" i="1"/>
  <c r="G13" i="1"/>
  <c r="G7" i="1"/>
  <c r="H60" i="1"/>
  <c r="H86" i="1"/>
  <c r="H84" i="1"/>
  <c r="H81" i="1"/>
  <c r="H78" i="1"/>
  <c r="H71" i="1"/>
  <c r="H65" i="1"/>
  <c r="H87" i="1" s="1"/>
  <c r="H50" i="1"/>
  <c r="H42" i="1"/>
  <c r="H33" i="1"/>
  <c r="H13" i="1"/>
  <c r="K77" i="1"/>
  <c r="K86" i="1" s="1"/>
  <c r="K79" i="1"/>
  <c r="K80" i="1"/>
  <c r="K82" i="1"/>
  <c r="K83" i="1"/>
  <c r="K85" i="1"/>
  <c r="F86" i="1"/>
  <c r="F84" i="1"/>
  <c r="F81" i="1"/>
  <c r="F78" i="1"/>
  <c r="F71" i="1"/>
  <c r="F65" i="1"/>
  <c r="F60" i="1"/>
  <c r="F50" i="1"/>
  <c r="F42" i="1"/>
  <c r="F33" i="1"/>
  <c r="F13" i="1"/>
  <c r="F7" i="1"/>
  <c r="F23" i="1"/>
  <c r="E86" i="1"/>
  <c r="D86" i="1"/>
  <c r="C86" i="1"/>
  <c r="E84" i="1"/>
  <c r="K84" i="1" s="1"/>
  <c r="D84" i="1"/>
  <c r="C84" i="1"/>
  <c r="E81" i="1"/>
  <c r="K81" i="1" s="1"/>
  <c r="D81" i="1"/>
  <c r="C81" i="1"/>
  <c r="E78" i="1"/>
  <c r="K78" i="1" s="1"/>
  <c r="D78" i="1"/>
  <c r="C78" i="1"/>
  <c r="E71" i="1"/>
  <c r="D71" i="1"/>
  <c r="C71" i="1"/>
  <c r="E65" i="1"/>
  <c r="D65" i="1"/>
  <c r="C65" i="1"/>
  <c r="E60" i="1"/>
  <c r="D60" i="1"/>
  <c r="C60" i="1"/>
  <c r="E50" i="1"/>
  <c r="D50" i="1"/>
  <c r="C50" i="1"/>
  <c r="E42" i="1"/>
  <c r="D42" i="1"/>
  <c r="C42" i="1"/>
  <c r="E33" i="1"/>
  <c r="D33" i="1"/>
  <c r="C33" i="1"/>
  <c r="E23" i="1"/>
  <c r="D23" i="1"/>
  <c r="C23" i="1"/>
  <c r="E13" i="1"/>
  <c r="D13" i="1"/>
  <c r="C13" i="1"/>
  <c r="E7" i="1"/>
  <c r="D7" i="1"/>
  <c r="K42" i="1" l="1"/>
  <c r="I76" i="1"/>
  <c r="G6" i="1"/>
  <c r="K65" i="1"/>
  <c r="K71" i="1"/>
  <c r="E87" i="1"/>
  <c r="H6" i="1"/>
  <c r="H76" i="1"/>
  <c r="H88" i="1" s="1"/>
  <c r="G76" i="1"/>
  <c r="G88" i="1" s="1"/>
  <c r="I6" i="1"/>
  <c r="F76" i="1"/>
  <c r="F6" i="1"/>
  <c r="E6" i="1"/>
  <c r="C6" i="1"/>
  <c r="D6" i="1"/>
  <c r="E76" i="1"/>
  <c r="C76" i="1"/>
  <c r="C88" i="1" s="1"/>
  <c r="D76" i="1"/>
  <c r="D88" i="1" s="1"/>
  <c r="E88" i="1" l="1"/>
  <c r="F88" i="1"/>
  <c r="I88" i="1" l="1"/>
</calcChain>
</file>

<file path=xl/sharedStrings.xml><?xml version="1.0" encoding="utf-8"?>
<sst xmlns="http://schemas.openxmlformats.org/spreadsheetml/2006/main" count="169" uniqueCount="169">
  <si>
    <t>Ejecución de Gastos y Aplicaciones Financieras Capitulo 5188</t>
  </si>
  <si>
    <t>AÑO 2023</t>
  </si>
  <si>
    <t>(Valores en RD$)</t>
  </si>
  <si>
    <t>Detalle</t>
  </si>
  <si>
    <t>PRESUPUESTO APROBADO</t>
  </si>
  <si>
    <t>PRESUPUESTO MODIFICADO</t>
  </si>
  <si>
    <t>Enero</t>
  </si>
  <si>
    <t>Febrero</t>
  </si>
  <si>
    <t>Marzo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</si>
  <si>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</si>
  <si>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</si>
  <si>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</si>
  <si>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</si>
  <si>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</si>
  <si>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</si>
  <si>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</si>
  <si>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</si>
  <si>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</si>
  <si>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</si>
  <si>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</si>
  <si>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</si>
  <si>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</si>
  <si>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</si>
  <si>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</si>
  <si>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</si>
  <si>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</si>
  <si>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</si>
  <si>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</si>
  <si>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</si>
  <si>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</si>
  <si>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</si>
  <si>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</si>
  <si>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</si>
  <si>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</si>
  <si>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</si>
  <si>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</si>
  <si>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</si>
  <si>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</si>
  <si>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</si>
  <si>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</si>
  <si>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</si>
  <si>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</si>
  <si>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</si>
  <si>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</si>
  <si>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</si>
  <si>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</si>
  <si>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</si>
  <si>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</si>
  <si>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</si>
  <si>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</si>
  <si>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</si>
  <si>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</si>
  <si>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</si>
  <si>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</si>
  <si>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</si>
  <si>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</si>
  <si>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</si>
  <si>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</si>
  <si>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</si>
  <si>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</si>
  <si>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</si>
  <si>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</si>
  <si>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</si>
  <si>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</si>
  <si>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</si>
  <si>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</si>
  <si>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</si>
  <si>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</si>
  <si>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</si>
  <si>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</si>
  <si>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</si>
  <si>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</si>
  <si>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</si>
  <si>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</si>
  <si>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</si>
  <si>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</si>
  <si>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</si>
  <si>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</si>
  <si>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</si>
  <si>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</si>
  <si>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</si>
  <si>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</si>
  <si>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</si>
  <si>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</si>
  <si>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</si>
  <si>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</si>
  <si>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</si>
  <si>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</si>
  <si>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</si>
  <si>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</si>
  <si>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</si>
  <si>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</si>
  <si>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</si>
  <si>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</si>
  <si>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</si>
  <si>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</si>
  <si>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</si>
  <si>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</si>
  <si>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</si>
  <si>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</si>
  <si>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</si>
  <si>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</si>
  <si>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</si>
  <si>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</si>
  <si>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</si>
  <si>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</si>
  <si>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</si>
  <si>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</si>
  <si>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</si>
  <si>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</si>
  <si>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</si>
  <si>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</si>
  <si>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</si>
  <si>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</si>
  <si>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</si>
  <si>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</si>
  <si>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</si>
  <si>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</si>
  <si>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</si>
  <si>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</si>
  <si>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</si>
  <si>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</si>
  <si>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</si>
  <si>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</si>
  <si>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</si>
  <si>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</si>
  <si>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</si>
  <si>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</si>
  <si>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</si>
  <si>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</si>
  <si>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</si>
  <si>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</si>
  <si>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</si>
  <si>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</si>
  <si>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</si>
  <si>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</si>
  <si>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</si>
  <si>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</si>
  <si>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</si>
  <si>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</si>
  <si>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</si>
  <si>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</si>
  <si>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</si>
  <si>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</si>
  <si>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</si>
  <si>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</si>
  <si>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</si>
  <si>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</si>
  <si>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</si>
  <si>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</si>
  <si>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</si>
  <si>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</si>
  <si>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</si>
  <si>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</si>
  <si>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</si>
  <si>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</si>
  <si>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</si>
  <si>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</si>
  <si>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</si>
  <si>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</si>
  <si>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</si>
  <si>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</si>
  <si>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</si>
  <si>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</si>
  <si>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</si>
  <si>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Abril</t>
  </si>
  <si>
    <t>Mayo</t>
  </si>
  <si>
    <t xml:space="preserve">Junio </t>
  </si>
  <si>
    <t>Fecha de registro: hasta el 30 de Junio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</si>
</sst>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4" fontId="3" fillId="0" borderId="0" xfId="2" applyNumberFormat="1" applyFont="1"/>
    <xf numFmtId="4" fontId="12" fillId="0" borderId="0" xfId="0" applyNumberFormat="1" applyFont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1333499</xdr:colOff>
      <xdr:row>0</xdr:row>
      <xdr:rowOff>34018</xdr:rowOff>
    </xdr:from>
    <xdr:to>
      <xdr:col>6</xdr:col>
      <xdr:colOff>412727</xdr:colOff>
      <xdr:row>1</xdr:row>
      <xdr:rowOff>6259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6356" y="34018"/>
          <a:ext cx="3476036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434340</xdr:rowOff>
    </xdr:from>
    <xdr:to>
      <xdr:col>1</xdr:col>
      <xdr:colOff>1531620</xdr:colOff>
      <xdr:row>0</xdr:row>
      <xdr:rowOff>1203960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434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636338</xdr:colOff>
      <xdr:row>88</xdr:row>
      <xdr:rowOff>128111</xdr:rowOff>
    </xdr:from>
    <xdr:to>
      <xdr:col>5</xdr:col>
      <xdr:colOff>833438</xdr:colOff>
      <xdr:row>99</xdr:row>
      <xdr:rowOff>15444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4437834" y="19144093"/>
          <a:ext cx="4840537" cy="2566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tabSelected="1" topLeftCell="B1" zoomScaleNormal="100" zoomScaleSheetLayoutView="112" workbookViewId="0">
      <selection activeCell="B1" sqref="B1:K1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4.5703125" style="1" bestFit="1" customWidth="1"/>
    <col min="4" max="4" width="24.140625" style="1" customWidth="1"/>
    <col min="5" max="9" width="20.85546875" style="1" bestFit="1" customWidth="1"/>
    <col min="10" max="10" width="24.5703125" style="1" customWidth="1"/>
    <col min="11" max="11" width="23.140625" style="1" bestFit="1" customWidth="1"/>
    <col min="12" max="12" width="20.85546875" style="1" customWidth="1"/>
    <col min="13" max="15" width="9.140625" style="1"/>
    <col min="16" max="16" width="11.5703125" style="2" bestFit="1" customWidth="1"/>
    <col min="17" max="16384" width="9.140625" style="1"/>
  </cols>
  <sheetData>
    <row r="1" spans="1:21" ht="102.6" customHeight="1"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1" ht="19.5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5"/>
    </row>
    <row r="3" spans="1:21" ht="19.5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</row>
    <row r="4" spans="1:21">
      <c r="B4" s="40" t="s">
        <v>2</v>
      </c>
      <c r="C4" s="40"/>
      <c r="D4" s="40"/>
      <c r="E4" s="40"/>
      <c r="F4" s="40"/>
      <c r="G4" s="40"/>
      <c r="H4" s="40"/>
      <c r="I4" s="40"/>
      <c r="J4" s="40"/>
      <c r="K4" s="40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1.5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8</v>
      </c>
      <c r="H5" s="4" t="s">
        <v>165</v>
      </c>
      <c r="I5" s="4" t="s">
        <v>166</v>
      </c>
      <c r="J5" s="4" t="s">
        <v>167</v>
      </c>
      <c r="K5" s="4" t="s">
        <v>9</v>
      </c>
    </row>
    <row r="6" spans="1:21">
      <c r="B6" s="6" t="s">
        <v>10</v>
      </c>
      <c r="C6" s="7">
        <f>+C7+C13+C23+C33+C42+C50+C60+C65+C71</f>
        <v>10268433870</v>
      </c>
      <c r="D6" s="7">
        <f t="shared" ref="D6:F6" si="0">+D7+D13+D23+D33+D42+D50+D60+D65+D71</f>
        <v>10268433869.999998</v>
      </c>
      <c r="E6" s="7">
        <f t="shared" si="0"/>
        <v>371725991.56999999</v>
      </c>
      <c r="F6" s="7">
        <f t="shared" si="0"/>
        <v>694269516.18000007</v>
      </c>
      <c r="G6" s="7">
        <f t="shared" ref="G6" si="1">+G7+G13+G23+G33+G42+G50+G60+G65+G71</f>
        <v>654299620.82000005</v>
      </c>
      <c r="H6" s="7">
        <f>+H7+H13+H23+H33+H42+H50+H60+H65+H71</f>
        <v>575294627.97000003</v>
      </c>
      <c r="I6" s="7">
        <f>+I7+I13+I23+I50+I60</f>
        <v>835215883.14999986</v>
      </c>
      <c r="J6" s="7">
        <f>+J7+J13+J23+J33+J42+J50+J60+J65+J71</f>
        <v>637011742.11000013</v>
      </c>
      <c r="K6" s="7">
        <f>SUM(E6:J6)</f>
        <v>3767817381.7999997</v>
      </c>
      <c r="L6" s="2"/>
    </row>
    <row r="7" spans="1:21" ht="15" customHeight="1">
      <c r="B7" s="8" t="s">
        <v>11</v>
      </c>
      <c r="C7" s="9">
        <v>6057309694</v>
      </c>
      <c r="D7" s="9">
        <f t="shared" ref="D7" si="2">SUM(D8:D12)</f>
        <v>7028494566.7399998</v>
      </c>
      <c r="E7" s="9">
        <f>SUM(E8:E12)</f>
        <v>365783557.00999999</v>
      </c>
      <c r="F7" s="9">
        <f>+F9+F10+F11+F12+F8</f>
        <v>568659213.25</v>
      </c>
      <c r="G7" s="9">
        <f>+G9+G10+G11+G12+G8</f>
        <v>427037970.38</v>
      </c>
      <c r="H7" s="9">
        <f>+H9+H10+H11+H12+H8</f>
        <v>432960689.56999999</v>
      </c>
      <c r="I7" s="9">
        <f>+I12+I11+I10+I9+I8</f>
        <v>680761060.01999998</v>
      </c>
      <c r="J7" s="9">
        <f>SUM(J8:J12)</f>
        <v>451058320.71000004</v>
      </c>
      <c r="K7" s="7">
        <f>SUM(E7:J7)</f>
        <v>2926260810.9399996</v>
      </c>
      <c r="M7" s="10"/>
    </row>
    <row r="8" spans="1:21" ht="15" customHeight="1">
      <c r="A8" s="1" t="s">
        <v>12</v>
      </c>
      <c r="B8" s="11" t="s">
        <v>13</v>
      </c>
      <c r="C8" s="12">
        <v>3860475612</v>
      </c>
      <c r="D8" s="12">
        <v>5072934423.1099997</v>
      </c>
      <c r="E8" s="12">
        <v>313514982.26999998</v>
      </c>
      <c r="F8" s="12">
        <v>489765357.25999999</v>
      </c>
      <c r="G8" s="12">
        <v>366811767.63</v>
      </c>
      <c r="H8" s="12">
        <v>372207881.49000001</v>
      </c>
      <c r="I8" s="12">
        <v>377144745.11000001</v>
      </c>
      <c r="J8" s="12">
        <v>374213195.75</v>
      </c>
      <c r="K8" s="12">
        <f>SUM(E8:J8)</f>
        <v>2293657929.5099998</v>
      </c>
      <c r="L8" s="35"/>
      <c r="M8" s="13"/>
    </row>
    <row r="9" spans="1:21" ht="15" customHeight="1">
      <c r="A9" s="1" t="s">
        <v>14</v>
      </c>
      <c r="B9" s="11" t="s">
        <v>15</v>
      </c>
      <c r="C9" s="12">
        <v>1461516591</v>
      </c>
      <c r="D9" s="12">
        <v>1152924362.1500001</v>
      </c>
      <c r="E9" s="12">
        <v>4255750</v>
      </c>
      <c r="F9" s="12">
        <v>4387534.9000000004</v>
      </c>
      <c r="G9" s="12">
        <v>4345484.57</v>
      </c>
      <c r="H9" s="12">
        <v>4231298.05</v>
      </c>
      <c r="I9" s="12">
        <v>246821123.11000001</v>
      </c>
      <c r="J9" s="12">
        <v>20003618.489999998</v>
      </c>
      <c r="K9" s="12">
        <f>SUM(E9:J9)</f>
        <v>284044809.12</v>
      </c>
      <c r="M9" s="13"/>
    </row>
    <row r="10" spans="1:21" ht="15" customHeight="1">
      <c r="A10" s="1" t="s">
        <v>16</v>
      </c>
      <c r="B10" s="11" t="s">
        <v>17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f>+E10+F10+G10+H10+I10</f>
        <v>0</v>
      </c>
      <c r="M10" s="13"/>
    </row>
    <row r="11" spans="1:21" ht="15" customHeight="1">
      <c r="A11" s="1" t="s">
        <v>18</v>
      </c>
      <c r="B11" s="11" t="s">
        <v>19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f>+E11+F11+G11+H11+I11</f>
        <v>0</v>
      </c>
    </row>
    <row r="12" spans="1:21" ht="15" customHeight="1">
      <c r="A12" s="1" t="s">
        <v>20</v>
      </c>
      <c r="B12" s="11" t="s">
        <v>21</v>
      </c>
      <c r="C12" s="12">
        <v>735317491</v>
      </c>
      <c r="D12" s="12">
        <v>802635781.48000002</v>
      </c>
      <c r="E12" s="12">
        <v>48012824.740000002</v>
      </c>
      <c r="F12" s="12">
        <v>74506321.090000004</v>
      </c>
      <c r="G12" s="12">
        <v>55880718.18</v>
      </c>
      <c r="H12" s="12">
        <v>56521510.030000001</v>
      </c>
      <c r="I12" s="12">
        <v>56795191.799999997</v>
      </c>
      <c r="J12" s="2">
        <v>56841506.469999999</v>
      </c>
      <c r="K12" s="12">
        <f>SUM(E12:J12)</f>
        <v>348558072.31000006</v>
      </c>
      <c r="L12" s="35"/>
      <c r="M12" s="13"/>
    </row>
    <row r="13" spans="1:21" ht="15" customHeight="1">
      <c r="B13" s="8" t="s">
        <v>22</v>
      </c>
      <c r="C13" s="9">
        <f t="shared" ref="C13:D13" si="3">SUM(C14:C22)</f>
        <v>1530508267</v>
      </c>
      <c r="D13" s="9">
        <f t="shared" si="3"/>
        <v>1669176597.6300001</v>
      </c>
      <c r="E13" s="9">
        <f>SUM(E14:E22)</f>
        <v>5942434.5599999996</v>
      </c>
      <c r="F13" s="9">
        <f>+F15+F16+F17+F18+F19+F20+F21+F22+F14</f>
        <v>108599510.84</v>
      </c>
      <c r="G13" s="9">
        <f>+G15+G16+G17+G18+G19+G20+G21+G22+G14</f>
        <v>115862977.38</v>
      </c>
      <c r="H13" s="9">
        <f>+H15+H16+H17+H18+H19+H20+H21+H22+H14</f>
        <v>70477069.159999996</v>
      </c>
      <c r="I13" s="9">
        <f>+I22+I21+I20+I19+I18+I17+I16+I15+I14</f>
        <v>70147636.390000001</v>
      </c>
      <c r="J13" s="9">
        <f t="shared" ref="J13" si="4">SUM(J14:J22)</f>
        <v>103293253.94</v>
      </c>
      <c r="K13" s="7">
        <f>SUM(E13:J13)</f>
        <v>474322882.26999998</v>
      </c>
      <c r="M13" s="10"/>
    </row>
    <row r="14" spans="1:21" ht="15" customHeight="1">
      <c r="A14" s="1" t="s">
        <v>23</v>
      </c>
      <c r="B14" s="11" t="s">
        <v>24</v>
      </c>
      <c r="C14" s="12">
        <v>134497560</v>
      </c>
      <c r="D14" s="12">
        <v>191341560</v>
      </c>
      <c r="E14" s="12">
        <v>421571.63</v>
      </c>
      <c r="F14" s="12">
        <v>11082021.279999999</v>
      </c>
      <c r="G14" s="12">
        <v>14712725.1</v>
      </c>
      <c r="H14" s="12">
        <v>7532516.9299999997</v>
      </c>
      <c r="I14" s="12">
        <v>10093883.02</v>
      </c>
      <c r="J14" s="12">
        <v>10584716.32</v>
      </c>
      <c r="K14" s="12">
        <f>SUM(E14:J14)</f>
        <v>54427434.279999994</v>
      </c>
      <c r="M14" s="13"/>
    </row>
    <row r="15" spans="1:21" ht="15" customHeight="1">
      <c r="A15" s="1" t="s">
        <v>25</v>
      </c>
      <c r="B15" s="11" t="s">
        <v>26</v>
      </c>
      <c r="C15" s="12">
        <v>40352836</v>
      </c>
      <c r="D15" s="12">
        <v>36798676</v>
      </c>
      <c r="E15" s="12">
        <v>0</v>
      </c>
      <c r="F15" s="12">
        <v>0</v>
      </c>
      <c r="G15" s="12">
        <v>678393.35</v>
      </c>
      <c r="H15" s="12">
        <v>1446321.96</v>
      </c>
      <c r="I15" s="12">
        <v>2212661.9</v>
      </c>
      <c r="J15" s="12">
        <v>1266497.31</v>
      </c>
      <c r="K15" s="12">
        <f>SUM(E15:J15)</f>
        <v>5603874.5199999996</v>
      </c>
      <c r="M15" s="13"/>
    </row>
    <row r="16" spans="1:21" ht="15" customHeight="1">
      <c r="A16" s="1" t="s">
        <v>27</v>
      </c>
      <c r="B16" s="11" t="s">
        <v>28</v>
      </c>
      <c r="C16" s="12">
        <v>36093483</v>
      </c>
      <c r="D16" s="12">
        <v>36093483</v>
      </c>
      <c r="E16" s="12">
        <v>0</v>
      </c>
      <c r="F16" s="12">
        <v>0</v>
      </c>
      <c r="G16" s="12">
        <v>0</v>
      </c>
      <c r="H16" s="12">
        <v>0</v>
      </c>
      <c r="I16" s="12">
        <v>1928450</v>
      </c>
      <c r="J16" s="12">
        <v>2849820</v>
      </c>
      <c r="K16" s="12">
        <f>SUM(E16:J16)</f>
        <v>4778270</v>
      </c>
      <c r="M16" s="13"/>
    </row>
    <row r="17" spans="1:13" ht="15" customHeight="1">
      <c r="A17" s="1" t="s">
        <v>29</v>
      </c>
      <c r="B17" s="11" t="s">
        <v>30</v>
      </c>
      <c r="C17" s="12">
        <v>4732690</v>
      </c>
      <c r="D17" s="12">
        <v>4732690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f>SUM(E17:I17)</f>
        <v>0</v>
      </c>
      <c r="M17" s="13"/>
    </row>
    <row r="18" spans="1:13" ht="15" customHeight="1">
      <c r="A18" s="1" t="s">
        <v>31</v>
      </c>
      <c r="B18" s="11" t="s">
        <v>32</v>
      </c>
      <c r="C18" s="12">
        <v>357293157</v>
      </c>
      <c r="D18" s="12">
        <v>274692006.12</v>
      </c>
      <c r="E18" s="12">
        <v>0</v>
      </c>
      <c r="F18" s="12">
        <v>33362859.920000002</v>
      </c>
      <c r="G18" s="12">
        <v>16746023.560000001</v>
      </c>
      <c r="H18" s="12">
        <v>20964198.030000001</v>
      </c>
      <c r="I18" s="12">
        <v>17120284.120000001</v>
      </c>
      <c r="J18" s="12">
        <v>14202072.23</v>
      </c>
      <c r="K18" s="12">
        <f t="shared" ref="K18:K32" si="5">SUM(E18:J18)</f>
        <v>102395437.86000001</v>
      </c>
      <c r="M18" s="13"/>
    </row>
    <row r="19" spans="1:13" ht="15" customHeight="1">
      <c r="A19" s="1" t="s">
        <v>33</v>
      </c>
      <c r="B19" s="11" t="s">
        <v>34</v>
      </c>
      <c r="C19" s="12">
        <v>57569907</v>
      </c>
      <c r="D19" s="12">
        <v>86359992.209999993</v>
      </c>
      <c r="E19" s="12">
        <v>5442392.9299999997</v>
      </c>
      <c r="F19" s="12">
        <v>5479467.2599999998</v>
      </c>
      <c r="G19" s="12">
        <v>7001621.7699999996</v>
      </c>
      <c r="H19" s="12">
        <v>3755473.97</v>
      </c>
      <c r="I19" s="12">
        <v>8034478.5099999998</v>
      </c>
      <c r="J19" s="12">
        <v>11428938.689999999</v>
      </c>
      <c r="K19" s="12">
        <f t="shared" si="5"/>
        <v>41142373.129999995</v>
      </c>
      <c r="M19" s="13"/>
    </row>
    <row r="20" spans="1:13" ht="15" customHeight="1">
      <c r="A20" s="1" t="s">
        <v>35</v>
      </c>
      <c r="B20" s="11" t="s">
        <v>36</v>
      </c>
      <c r="C20" s="12">
        <v>23666732</v>
      </c>
      <c r="D20" s="12">
        <v>19636032</v>
      </c>
      <c r="E20" s="12">
        <v>0</v>
      </c>
      <c r="F20" s="12">
        <v>0</v>
      </c>
      <c r="G20" s="12">
        <v>0</v>
      </c>
      <c r="H20" s="12">
        <v>549408</v>
      </c>
      <c r="I20" s="12">
        <v>1292610.52</v>
      </c>
      <c r="J20" s="12">
        <v>1876828.26</v>
      </c>
      <c r="K20" s="12">
        <f t="shared" si="5"/>
        <v>3718846.7800000003</v>
      </c>
      <c r="M20" s="13"/>
    </row>
    <row r="21" spans="1:13" ht="15" customHeight="1">
      <c r="A21" s="1" t="s">
        <v>37</v>
      </c>
      <c r="B21" s="11" t="s">
        <v>38</v>
      </c>
      <c r="C21" s="12">
        <v>862007732</v>
      </c>
      <c r="D21" s="12">
        <v>942261523.37</v>
      </c>
      <c r="E21" s="12">
        <v>78470</v>
      </c>
      <c r="F21" s="12">
        <v>53204927.82</v>
      </c>
      <c r="G21" s="12">
        <v>76579958.599999994</v>
      </c>
      <c r="H21" s="12">
        <v>26606336.41</v>
      </c>
      <c r="I21" s="12">
        <v>24909972.719999999</v>
      </c>
      <c r="J21" s="12">
        <v>59605728.899999999</v>
      </c>
      <c r="K21" s="12">
        <f t="shared" si="5"/>
        <v>240985394.44999999</v>
      </c>
      <c r="M21" s="13"/>
    </row>
    <row r="22" spans="1:13" ht="15" customHeight="1">
      <c r="A22" s="1" t="s">
        <v>39</v>
      </c>
      <c r="B22" s="11" t="s">
        <v>40</v>
      </c>
      <c r="C22" s="12">
        <v>14294170</v>
      </c>
      <c r="D22" s="12">
        <v>77260634.930000007</v>
      </c>
      <c r="E22" s="12">
        <v>0</v>
      </c>
      <c r="F22" s="12">
        <v>5470234.5599999996</v>
      </c>
      <c r="G22" s="12">
        <v>144255</v>
      </c>
      <c r="H22" s="12">
        <v>9622813.8599999994</v>
      </c>
      <c r="I22" s="12">
        <v>4555295.5999999996</v>
      </c>
      <c r="J22" s="12">
        <v>1478652.23</v>
      </c>
      <c r="K22" s="12">
        <f t="shared" si="5"/>
        <v>21271251.249999996</v>
      </c>
      <c r="L22" s="35"/>
      <c r="M22" s="13"/>
    </row>
    <row r="23" spans="1:13" ht="15" customHeight="1">
      <c r="B23" s="8" t="s">
        <v>41</v>
      </c>
      <c r="C23" s="9">
        <f t="shared" ref="C23:D23" si="6">SUM(C24:C32)</f>
        <v>2001443336</v>
      </c>
      <c r="D23" s="9">
        <f t="shared" si="6"/>
        <v>941045470.36999989</v>
      </c>
      <c r="E23" s="9">
        <f>SUM(E24:E32)</f>
        <v>0</v>
      </c>
      <c r="F23" s="9">
        <f>F25+F26+F27+F28+F29+F30+F31+F32+F24</f>
        <v>12431297.109999999</v>
      </c>
      <c r="G23" s="9">
        <f>G25+G26+G27+G28+G29+G30+G31+G32+G24</f>
        <v>62880345.579999998</v>
      </c>
      <c r="H23" s="9">
        <f>H25+H26+H27+H28+H29+H30+H31+H32+H24</f>
        <v>62496312.120000005</v>
      </c>
      <c r="I23" s="9">
        <f>+I31++I30+I29+I28+I27+I26+I25+I24+I32</f>
        <v>67222799.289999992</v>
      </c>
      <c r="J23" s="9">
        <f>SUM(J24:J32)</f>
        <v>65758826.609999999</v>
      </c>
      <c r="K23" s="7">
        <f>SUM(E23:J23)</f>
        <v>270789580.70999998</v>
      </c>
      <c r="M23" s="10"/>
    </row>
    <row r="24" spans="1:13" ht="15" customHeight="1">
      <c r="A24" s="1" t="s">
        <v>42</v>
      </c>
      <c r="B24" s="11" t="s">
        <v>43</v>
      </c>
      <c r="C24" s="12">
        <v>735142773</v>
      </c>
      <c r="D24" s="12">
        <v>435683554.99000001</v>
      </c>
      <c r="E24" s="12">
        <v>0</v>
      </c>
      <c r="F24" s="12">
        <v>0</v>
      </c>
      <c r="G24" s="12">
        <v>50903879.259999998</v>
      </c>
      <c r="H24" s="12">
        <v>19715640.41</v>
      </c>
      <c r="I24" s="12">
        <v>63428392.75</v>
      </c>
      <c r="J24" s="12">
        <v>43651174.609999999</v>
      </c>
      <c r="K24" s="12">
        <f t="shared" si="5"/>
        <v>177699087.03</v>
      </c>
      <c r="M24" s="13"/>
    </row>
    <row r="25" spans="1:13" ht="15" customHeight="1">
      <c r="A25" s="1" t="s">
        <v>44</v>
      </c>
      <c r="B25" s="11" t="s">
        <v>45</v>
      </c>
      <c r="C25" s="12">
        <v>123843146</v>
      </c>
      <c r="D25" s="12">
        <v>43046696.009999998</v>
      </c>
      <c r="E25" s="12">
        <v>0</v>
      </c>
      <c r="F25" s="12">
        <v>0</v>
      </c>
      <c r="G25" s="12">
        <v>1012694.88</v>
      </c>
      <c r="H25" s="12">
        <v>1653840.8</v>
      </c>
      <c r="I25" s="12">
        <v>0</v>
      </c>
      <c r="J25" s="12">
        <v>0</v>
      </c>
      <c r="K25" s="12">
        <f t="shared" si="5"/>
        <v>2666535.6800000002</v>
      </c>
      <c r="M25" s="13"/>
    </row>
    <row r="26" spans="1:13" ht="15" customHeight="1">
      <c r="A26" s="1" t="s">
        <v>46</v>
      </c>
      <c r="B26" s="11" t="s">
        <v>47</v>
      </c>
      <c r="C26" s="12">
        <v>58631879</v>
      </c>
      <c r="D26" s="12">
        <v>73522106.459999993</v>
      </c>
      <c r="E26" s="12">
        <v>0</v>
      </c>
      <c r="F26" s="12">
        <v>335271.28000000003</v>
      </c>
      <c r="G26" s="12">
        <v>1541793.12</v>
      </c>
      <c r="H26" s="12">
        <v>25950096.100000001</v>
      </c>
      <c r="I26" s="12">
        <v>1162584.78</v>
      </c>
      <c r="J26" s="12">
        <v>8101488.7999999998</v>
      </c>
      <c r="K26" s="12">
        <f t="shared" si="5"/>
        <v>37091234.079999998</v>
      </c>
      <c r="M26" s="13"/>
    </row>
    <row r="27" spans="1:13" ht="15" customHeight="1">
      <c r="A27" s="1" t="s">
        <v>48</v>
      </c>
      <c r="B27" s="11" t="s">
        <v>49</v>
      </c>
      <c r="C27" s="12">
        <v>6239365</v>
      </c>
      <c r="D27" s="12">
        <v>6239365</v>
      </c>
      <c r="E27" s="12">
        <v>0</v>
      </c>
      <c r="F27" s="12">
        <v>0</v>
      </c>
      <c r="G27" s="12">
        <v>0</v>
      </c>
      <c r="H27" s="12">
        <v>499149.6</v>
      </c>
      <c r="I27" s="12">
        <v>0</v>
      </c>
      <c r="J27" s="12">
        <v>0</v>
      </c>
      <c r="K27" s="12">
        <f t="shared" si="5"/>
        <v>499149.6</v>
      </c>
      <c r="M27" s="13"/>
    </row>
    <row r="28" spans="1:13" ht="15" customHeight="1">
      <c r="A28" s="1" t="s">
        <v>50</v>
      </c>
      <c r="B28" s="11" t="s">
        <v>51</v>
      </c>
      <c r="C28" s="12">
        <v>7191672</v>
      </c>
      <c r="D28" s="12">
        <v>10191443.17</v>
      </c>
      <c r="E28" s="12">
        <v>0</v>
      </c>
      <c r="F28" s="12">
        <v>0</v>
      </c>
      <c r="G28" s="12">
        <v>0</v>
      </c>
      <c r="H28" s="12">
        <v>0</v>
      </c>
      <c r="I28" s="12">
        <v>11244.46</v>
      </c>
      <c r="J28" s="12">
        <v>0</v>
      </c>
      <c r="K28" s="12">
        <f t="shared" si="5"/>
        <v>11244.46</v>
      </c>
      <c r="M28" s="13"/>
    </row>
    <row r="29" spans="1:13" ht="15" customHeight="1">
      <c r="A29" s="1" t="s">
        <v>52</v>
      </c>
      <c r="B29" s="11" t="s">
        <v>53</v>
      </c>
      <c r="C29" s="12">
        <v>54074208</v>
      </c>
      <c r="D29" s="12">
        <v>22262564.309999999</v>
      </c>
      <c r="E29" s="12">
        <v>0</v>
      </c>
      <c r="F29">
        <v>742.4</v>
      </c>
      <c r="G29" s="12">
        <v>2860.08</v>
      </c>
      <c r="H29" s="12">
        <v>31527.94</v>
      </c>
      <c r="I29" s="12">
        <v>0</v>
      </c>
      <c r="J29" s="12">
        <v>430346</v>
      </c>
      <c r="K29" s="12">
        <f t="shared" si="5"/>
        <v>465476.42</v>
      </c>
      <c r="M29" s="13"/>
    </row>
    <row r="30" spans="1:13" ht="15" customHeight="1">
      <c r="A30" s="1" t="s">
        <v>54</v>
      </c>
      <c r="B30" s="11" t="s">
        <v>55</v>
      </c>
      <c r="C30" s="12">
        <v>579105563</v>
      </c>
      <c r="D30" s="12">
        <v>132858528.64</v>
      </c>
      <c r="E30" s="12">
        <v>0</v>
      </c>
      <c r="F30" s="12">
        <v>0</v>
      </c>
      <c r="G30" s="12">
        <v>0</v>
      </c>
      <c r="H30" s="12">
        <v>0</v>
      </c>
      <c r="I30" s="12">
        <v>1598304.2</v>
      </c>
      <c r="J30" s="12">
        <v>6398931.4199999999</v>
      </c>
      <c r="K30" s="12">
        <f t="shared" si="5"/>
        <v>7997235.6200000001</v>
      </c>
      <c r="M30" s="13"/>
    </row>
    <row r="31" spans="1:13" ht="15" customHeight="1">
      <c r="A31" s="1" t="s">
        <v>56</v>
      </c>
      <c r="B31" s="11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4986409.83</v>
      </c>
      <c r="H31" s="12">
        <v>4345845.25</v>
      </c>
      <c r="I31" s="12">
        <v>0</v>
      </c>
      <c r="J31" s="12">
        <v>7176885.7800000003</v>
      </c>
      <c r="K31" s="12">
        <f t="shared" si="5"/>
        <v>16509140.859999999</v>
      </c>
      <c r="M31" s="13"/>
    </row>
    <row r="32" spans="1:13" ht="15" customHeight="1">
      <c r="A32" s="1" t="s">
        <v>58</v>
      </c>
      <c r="B32" s="11" t="s">
        <v>59</v>
      </c>
      <c r="C32" s="12">
        <v>437214730</v>
      </c>
      <c r="D32" s="12">
        <v>217241211.78999999</v>
      </c>
      <c r="E32" s="12">
        <v>0</v>
      </c>
      <c r="F32" s="12">
        <v>12095283.43</v>
      </c>
      <c r="G32" s="12">
        <v>4432708.41</v>
      </c>
      <c r="H32" s="12">
        <v>10300212.02</v>
      </c>
      <c r="I32" s="12">
        <v>1022273.1</v>
      </c>
      <c r="J32" s="12"/>
      <c r="K32" s="12">
        <f t="shared" si="5"/>
        <v>27850476.960000001</v>
      </c>
      <c r="M32" s="13"/>
    </row>
    <row r="33" spans="1:13" ht="15" customHeight="1">
      <c r="B33" s="8" t="s">
        <v>60</v>
      </c>
      <c r="C33" s="9">
        <f t="shared" ref="C33:D33" si="7">SUM(C34:C41)</f>
        <v>0</v>
      </c>
      <c r="D33" s="9">
        <f t="shared" si="7"/>
        <v>0</v>
      </c>
      <c r="E33" s="9">
        <f>SUM(E34:E41)</f>
        <v>0</v>
      </c>
      <c r="F33" s="9">
        <f>+F35+F36+F37+F38+F39+F40+F41+F34</f>
        <v>0</v>
      </c>
      <c r="G33" s="9">
        <f>+G35+G36+G37+G38+G39+G40+G41+G34</f>
        <v>0</v>
      </c>
      <c r="H33" s="9">
        <f>+H35+H36+H37+H38+H39+H40+H41+H34</f>
        <v>0</v>
      </c>
      <c r="I33" s="9">
        <f>+I41+I40+I39+I37+I38+I36+I35+I34</f>
        <v>0</v>
      </c>
      <c r="J33" s="9">
        <f t="shared" ref="J33" si="8">SUM(J34:J41)</f>
        <v>0</v>
      </c>
      <c r="K33" s="9">
        <f>SUM(D33:J33)</f>
        <v>0</v>
      </c>
      <c r="M33" s="10"/>
    </row>
    <row r="34" spans="1:13" ht="15" customHeight="1" outlineLevel="3">
      <c r="A34" s="1" t="s">
        <v>61</v>
      </c>
      <c r="B34" s="11" t="s">
        <v>62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f>SUM(D34:J34)</f>
        <v>0</v>
      </c>
      <c r="M34" s="13"/>
    </row>
    <row r="35" spans="1:13" ht="15" customHeight="1" outlineLevel="3">
      <c r="A35" s="1" t="s">
        <v>63</v>
      </c>
      <c r="B35" s="11" t="s">
        <v>64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f>SUM(D35:J35)</f>
        <v>0</v>
      </c>
      <c r="M35" s="13"/>
    </row>
    <row r="36" spans="1:13" ht="15" customHeight="1" outlineLevel="3">
      <c r="A36" s="1" t="s">
        <v>65</v>
      </c>
      <c r="B36" s="11" t="s">
        <v>66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f>SUM(D36:J36)</f>
        <v>0</v>
      </c>
      <c r="M36" s="13"/>
    </row>
    <row r="37" spans="1:13" ht="15" customHeight="1" outlineLevel="3">
      <c r="A37" s="1" t="s">
        <v>67</v>
      </c>
      <c r="B37" s="11" t="s">
        <v>68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f>SUM(D37:J37)</f>
        <v>0</v>
      </c>
      <c r="M37" s="13"/>
    </row>
    <row r="38" spans="1:13" ht="15" customHeight="1" outlineLevel="3">
      <c r="A38" s="1" t="s">
        <v>69</v>
      </c>
      <c r="B38" s="11" t="s">
        <v>70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f t="shared" ref="K38:K49" si="9">SUM(D38:I38)</f>
        <v>0</v>
      </c>
      <c r="M38" s="13"/>
    </row>
    <row r="39" spans="1:13" ht="15" customHeight="1" outlineLevel="3">
      <c r="A39" s="1" t="s">
        <v>71</v>
      </c>
      <c r="B39" s="11" t="s">
        <v>72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f t="shared" si="9"/>
        <v>0</v>
      </c>
      <c r="M39" s="13"/>
    </row>
    <row r="40" spans="1:13" ht="15" customHeight="1" outlineLevel="3">
      <c r="A40" s="1" t="s">
        <v>73</v>
      </c>
      <c r="B40" s="11" t="s">
        <v>74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f t="shared" si="9"/>
        <v>0</v>
      </c>
      <c r="M40" s="13"/>
    </row>
    <row r="41" spans="1:13" ht="15" customHeight="1" outlineLevel="3">
      <c r="A41" s="1" t="s">
        <v>75</v>
      </c>
      <c r="B41" s="11" t="s">
        <v>76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f t="shared" si="9"/>
        <v>0</v>
      </c>
      <c r="M41" s="13"/>
    </row>
    <row r="42" spans="1:13" ht="15" customHeight="1">
      <c r="B42" s="8" t="s">
        <v>77</v>
      </c>
      <c r="C42" s="9">
        <f t="shared" ref="C42:D42" si="10">SUM(C43:C49)</f>
        <v>0</v>
      </c>
      <c r="D42" s="9">
        <f t="shared" si="10"/>
        <v>0</v>
      </c>
      <c r="E42" s="9">
        <f>SUM(E43:E49)</f>
        <v>0</v>
      </c>
      <c r="F42" s="9">
        <f>+F44+F45+F46+F47+F48+F49+F43</f>
        <v>0</v>
      </c>
      <c r="G42" s="9">
        <f>+G44+G45+G46+G47+G48+G49+G43</f>
        <v>0</v>
      </c>
      <c r="H42" s="9">
        <f>+H44+H45+H46+H47+H48+H49+H43</f>
        <v>0</v>
      </c>
      <c r="I42" s="9">
        <v>0</v>
      </c>
      <c r="J42" s="9">
        <f t="shared" ref="J42" si="11">SUM(J43:J49)</f>
        <v>0</v>
      </c>
      <c r="K42" s="9">
        <f t="shared" si="9"/>
        <v>0</v>
      </c>
      <c r="M42" s="10"/>
    </row>
    <row r="43" spans="1:13" ht="15" customHeight="1" outlineLevel="1">
      <c r="A43" s="1" t="s">
        <v>78</v>
      </c>
      <c r="B43" s="11" t="s">
        <v>79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f t="shared" si="9"/>
        <v>0</v>
      </c>
      <c r="M43" s="13"/>
    </row>
    <row r="44" spans="1:13" ht="15" customHeight="1" outlineLevel="1">
      <c r="A44" s="1" t="s">
        <v>80</v>
      </c>
      <c r="B44" s="11" t="s">
        <v>81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f t="shared" si="9"/>
        <v>0</v>
      </c>
      <c r="M44" s="13"/>
    </row>
    <row r="45" spans="1:13" ht="15" customHeight="1" outlineLevel="1">
      <c r="A45" s="1" t="s">
        <v>82</v>
      </c>
      <c r="B45" s="11" t="s">
        <v>83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f t="shared" si="9"/>
        <v>0</v>
      </c>
      <c r="M45" s="13"/>
    </row>
    <row r="46" spans="1:13" ht="15" customHeight="1" outlineLevel="1">
      <c r="A46" s="1" t="s">
        <v>84</v>
      </c>
      <c r="B46" s="11" t="s">
        <v>85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f t="shared" si="9"/>
        <v>0</v>
      </c>
      <c r="M46" s="13"/>
    </row>
    <row r="47" spans="1:13" ht="15" customHeight="1" outlineLevel="1">
      <c r="A47" s="1" t="s">
        <v>86</v>
      </c>
      <c r="B47" s="11" t="s">
        <v>87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f t="shared" si="9"/>
        <v>0</v>
      </c>
      <c r="M47" s="13"/>
    </row>
    <row r="48" spans="1:13" ht="15" customHeight="1" outlineLevel="1">
      <c r="A48" s="1" t="s">
        <v>88</v>
      </c>
      <c r="B48" s="11" t="s">
        <v>89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f t="shared" si="9"/>
        <v>0</v>
      </c>
      <c r="M48" s="13"/>
    </row>
    <row r="49" spans="1:13" ht="15" customHeight="1" outlineLevel="1">
      <c r="A49" s="1" t="s">
        <v>90</v>
      </c>
      <c r="B49" s="11" t="s">
        <v>91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f t="shared" si="9"/>
        <v>0</v>
      </c>
      <c r="M49" s="13"/>
    </row>
    <row r="50" spans="1:13" ht="15" customHeight="1">
      <c r="B50" s="8" t="s">
        <v>92</v>
      </c>
      <c r="C50" s="9">
        <f t="shared" ref="C50" si="12">SUM(C51:C59)</f>
        <v>472867573</v>
      </c>
      <c r="D50" s="9">
        <f>SUM(D51:D59)</f>
        <v>423412235.25999999</v>
      </c>
      <c r="E50" s="9">
        <f>SUM(E51:E59)</f>
        <v>0</v>
      </c>
      <c r="F50" s="9">
        <f>+F52+F53+F54+F55+F56+F57+F58+F59+F51</f>
        <v>0</v>
      </c>
      <c r="G50" s="9">
        <f>+G52+G53+G54+G55+G56+G57+G58+G59+G51</f>
        <v>33021768.540000003</v>
      </c>
      <c r="H50" s="9">
        <f>+H52+H53+H54+H55+H56+H57+H58+H59+H51</f>
        <v>9360557.120000001</v>
      </c>
      <c r="I50" s="9">
        <f>+I59+I57+I58+I56+I55+I54+I53+I52+I51</f>
        <v>5736876.6400000006</v>
      </c>
      <c r="J50" s="9">
        <f>SUM(J51:J59)</f>
        <v>3932081.08</v>
      </c>
      <c r="K50" s="9">
        <f>SUM(E50:J50)</f>
        <v>52051283.380000003</v>
      </c>
      <c r="M50" s="10"/>
    </row>
    <row r="51" spans="1:13" ht="15" customHeight="1" outlineLevel="1">
      <c r="A51" s="1" t="s">
        <v>93</v>
      </c>
      <c r="B51" s="11" t="s">
        <v>94</v>
      </c>
      <c r="C51" s="12">
        <v>267594924</v>
      </c>
      <c r="D51" s="12">
        <v>144960000.00999999</v>
      </c>
      <c r="E51" s="12">
        <v>0</v>
      </c>
      <c r="F51" s="12">
        <v>0</v>
      </c>
      <c r="G51" s="12">
        <v>5599565.0499999998</v>
      </c>
      <c r="H51" s="12">
        <v>5891679.1600000001</v>
      </c>
      <c r="I51" s="12">
        <v>4315541.75</v>
      </c>
      <c r="J51" s="12">
        <v>2110794.86</v>
      </c>
      <c r="K51" s="12">
        <f t="shared" ref="K51:K55" si="13">SUM(E51:J51)</f>
        <v>17917580.82</v>
      </c>
      <c r="M51" s="13"/>
    </row>
    <row r="52" spans="1:13" ht="15" customHeight="1" outlineLevel="1">
      <c r="A52" s="1" t="s">
        <v>95</v>
      </c>
      <c r="B52" s="11" t="s">
        <v>96</v>
      </c>
      <c r="C52" s="12">
        <v>49915019</v>
      </c>
      <c r="D52" s="12">
        <v>34042207.039999999</v>
      </c>
      <c r="E52" s="12">
        <v>0</v>
      </c>
      <c r="F52" s="12">
        <v>0</v>
      </c>
      <c r="G52" s="12">
        <v>117784.3</v>
      </c>
      <c r="H52" s="12">
        <v>773422.03</v>
      </c>
      <c r="I52" s="12">
        <v>0</v>
      </c>
      <c r="J52" s="12">
        <v>0</v>
      </c>
      <c r="K52" s="12">
        <f t="shared" si="13"/>
        <v>891206.33000000007</v>
      </c>
      <c r="M52" s="13"/>
    </row>
    <row r="53" spans="1:13" ht="15" customHeight="1" outlineLevel="1">
      <c r="A53" s="1" t="s">
        <v>97</v>
      </c>
      <c r="B53" s="11" t="s">
        <v>98</v>
      </c>
      <c r="C53" s="12">
        <v>10515384</v>
      </c>
      <c r="D53" s="12">
        <v>10500169.02</v>
      </c>
      <c r="E53" s="12">
        <v>0</v>
      </c>
      <c r="F53" s="12">
        <v>0</v>
      </c>
      <c r="G53" s="12">
        <v>556912.80000000005</v>
      </c>
      <c r="H53" s="12">
        <v>442448.63</v>
      </c>
      <c r="I53" s="12">
        <v>593687.5</v>
      </c>
      <c r="J53" s="12">
        <v>0</v>
      </c>
      <c r="K53" s="12">
        <f t="shared" si="13"/>
        <v>1593048.9300000002</v>
      </c>
      <c r="M53" s="13"/>
    </row>
    <row r="54" spans="1:13" ht="15" customHeight="1" outlineLevel="1">
      <c r="A54" s="1" t="s">
        <v>99</v>
      </c>
      <c r="B54" s="11" t="s">
        <v>100</v>
      </c>
      <c r="C54" s="12">
        <v>5628252</v>
      </c>
      <c r="D54" s="12">
        <v>26232480.699999999</v>
      </c>
      <c r="E54" s="12">
        <v>0</v>
      </c>
      <c r="F54" s="12">
        <v>0</v>
      </c>
      <c r="G54" s="12">
        <v>828789.24</v>
      </c>
      <c r="H54" s="12">
        <v>0</v>
      </c>
      <c r="I54" s="12">
        <v>0</v>
      </c>
      <c r="J54" s="12">
        <v>0</v>
      </c>
      <c r="K54" s="12">
        <f t="shared" si="13"/>
        <v>828789.24</v>
      </c>
      <c r="M54" s="13"/>
    </row>
    <row r="55" spans="1:13" ht="15" customHeight="1" outlineLevel="1">
      <c r="A55" s="1" t="s">
        <v>101</v>
      </c>
      <c r="B55" s="11" t="s">
        <v>102</v>
      </c>
      <c r="C55" s="12">
        <v>108488805</v>
      </c>
      <c r="D55" s="12">
        <v>71479893.469999999</v>
      </c>
      <c r="E55" s="12">
        <v>0</v>
      </c>
      <c r="F55" s="12">
        <v>0</v>
      </c>
      <c r="G55" s="12">
        <v>2765367.06</v>
      </c>
      <c r="H55" s="12">
        <v>2253007.2999999998</v>
      </c>
      <c r="I55" s="12">
        <v>781501.49</v>
      </c>
      <c r="J55" s="12">
        <v>1821286.22</v>
      </c>
      <c r="K55" s="12">
        <f t="shared" si="13"/>
        <v>7621162.0699999994</v>
      </c>
      <c r="M55" s="13"/>
    </row>
    <row r="56" spans="1:13" ht="15" customHeight="1" outlineLevel="1">
      <c r="A56" s="1" t="s">
        <v>103</v>
      </c>
      <c r="B56" s="11" t="s">
        <v>104</v>
      </c>
      <c r="C56" s="12">
        <v>12930088</v>
      </c>
      <c r="D56" s="12">
        <v>12930088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/>
      <c r="K56" s="12">
        <f>SUM(E56:I56)</f>
        <v>0</v>
      </c>
      <c r="M56" s="13"/>
    </row>
    <row r="57" spans="1:13" ht="15" customHeight="1" outlineLevel="1">
      <c r="A57" s="1" t="s">
        <v>105</v>
      </c>
      <c r="B57" s="11" t="s">
        <v>106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/>
      <c r="K57" s="12">
        <f>SUM(E57:I57)</f>
        <v>0</v>
      </c>
      <c r="M57" s="13"/>
    </row>
    <row r="58" spans="1:13" ht="15" customHeight="1" outlineLevel="1">
      <c r="A58" s="1" t="s">
        <v>107</v>
      </c>
      <c r="B58" s="11" t="s">
        <v>108</v>
      </c>
      <c r="C58" s="12">
        <v>14325000</v>
      </c>
      <c r="D58" s="12">
        <v>14325000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/>
      <c r="K58" s="12">
        <f>SUM(E58:I58)</f>
        <v>0</v>
      </c>
      <c r="M58" s="13"/>
    </row>
    <row r="59" spans="1:13" ht="15" customHeight="1" outlineLevel="1">
      <c r="A59" s="1" t="s">
        <v>109</v>
      </c>
      <c r="B59" s="11" t="s">
        <v>110</v>
      </c>
      <c r="C59" s="12">
        <v>3470101</v>
      </c>
      <c r="D59" s="12">
        <v>108942397.02</v>
      </c>
      <c r="E59" s="12">
        <v>0</v>
      </c>
      <c r="F59" s="12">
        <v>0</v>
      </c>
      <c r="G59" s="12">
        <v>23153350.09</v>
      </c>
      <c r="H59" s="12">
        <v>0</v>
      </c>
      <c r="I59" s="12">
        <v>46145.9</v>
      </c>
      <c r="J59" s="12"/>
      <c r="K59" s="12">
        <f>SUM(E59:J59)</f>
        <v>23199495.989999998</v>
      </c>
      <c r="M59" s="13"/>
    </row>
    <row r="60" spans="1:13" ht="15" customHeight="1">
      <c r="B60" s="8" t="s">
        <v>111</v>
      </c>
      <c r="C60" s="9">
        <f t="shared" ref="C60:D60" si="14">SUM(C61:C64)</f>
        <v>206305000</v>
      </c>
      <c r="D60" s="9">
        <f t="shared" si="14"/>
        <v>206305000</v>
      </c>
      <c r="E60" s="9">
        <f>SUM(E61:E64)</f>
        <v>0</v>
      </c>
      <c r="F60" s="9">
        <f>+F62+F63+F64+F61</f>
        <v>4579494.9800000004</v>
      </c>
      <c r="G60" s="9">
        <f>+G62+G63+G64+G61</f>
        <v>15496558.939999999</v>
      </c>
      <c r="H60" s="9">
        <f>+H62+H63+H64+H61</f>
        <v>0</v>
      </c>
      <c r="I60" s="9">
        <f>+I64+I63+I62+I61</f>
        <v>11347510.810000001</v>
      </c>
      <c r="J60" s="9">
        <f t="shared" ref="J60" si="15">SUM(J61:J64)</f>
        <v>12969259.77</v>
      </c>
      <c r="K60" s="9">
        <f>SUM(E60:J60)</f>
        <v>44392824.5</v>
      </c>
      <c r="M60" s="10"/>
    </row>
    <row r="61" spans="1:13" ht="15" customHeight="1" outlineLevel="1">
      <c r="A61" s="1" t="s">
        <v>112</v>
      </c>
      <c r="B61" s="11" t="s">
        <v>113</v>
      </c>
      <c r="C61" s="12">
        <v>206305000</v>
      </c>
      <c r="D61" s="12">
        <v>206305000</v>
      </c>
      <c r="E61" s="12">
        <v>0</v>
      </c>
      <c r="F61" s="12">
        <v>4579494.9800000004</v>
      </c>
      <c r="G61" s="12">
        <v>15496558.939999999</v>
      </c>
      <c r="H61" s="12">
        <v>0</v>
      </c>
      <c r="I61" s="12">
        <v>11347510.810000001</v>
      </c>
      <c r="J61" s="12">
        <v>12969259.77</v>
      </c>
      <c r="K61" s="12">
        <f>SUM(E61:J61)</f>
        <v>44392824.5</v>
      </c>
      <c r="M61" s="13"/>
    </row>
    <row r="62" spans="1:13" ht="15" customHeight="1" outlineLevel="1">
      <c r="A62" s="1" t="s">
        <v>114</v>
      </c>
      <c r="B62" s="11" t="s">
        <v>115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/>
      <c r="K62" s="12">
        <f t="shared" ref="K62:K75" si="16">SUM(E62:I62)</f>
        <v>0</v>
      </c>
    </row>
    <row r="63" spans="1:13" ht="15" customHeight="1" outlineLevel="1">
      <c r="A63" s="1" t="s">
        <v>116</v>
      </c>
      <c r="B63" s="11" t="s">
        <v>117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/>
      <c r="K63" s="12">
        <f t="shared" si="16"/>
        <v>0</v>
      </c>
    </row>
    <row r="64" spans="1:13" ht="15" customHeight="1" outlineLevel="1">
      <c r="A64" s="1" t="s">
        <v>118</v>
      </c>
      <c r="B64" s="11" t="s">
        <v>119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/>
      <c r="K64" s="12">
        <f t="shared" si="16"/>
        <v>0</v>
      </c>
    </row>
    <row r="65" spans="1:13" ht="15" customHeight="1">
      <c r="B65" s="14" t="s">
        <v>120</v>
      </c>
      <c r="C65" s="9">
        <f t="shared" ref="C65:D65" si="17">SUM(C66:C70)</f>
        <v>0</v>
      </c>
      <c r="D65" s="9">
        <f t="shared" si="17"/>
        <v>0</v>
      </c>
      <c r="E65" s="9">
        <f>SUM(E66:E70)</f>
        <v>0</v>
      </c>
      <c r="F65" s="9">
        <f>F70+F69+F68+F67+F66</f>
        <v>0</v>
      </c>
      <c r="G65" s="9">
        <f>G70+G69+G68+G67+G66</f>
        <v>0</v>
      </c>
      <c r="H65" s="9">
        <f>H70+H69+H68+H67+H66</f>
        <v>0</v>
      </c>
      <c r="I65" s="9">
        <f>+I70+I69+I68+I67</f>
        <v>0</v>
      </c>
      <c r="J65" s="9">
        <f t="shared" ref="J65" si="18">SUM(J66:J70)</f>
        <v>0</v>
      </c>
      <c r="K65" s="9">
        <f t="shared" si="16"/>
        <v>0</v>
      </c>
    </row>
    <row r="66" spans="1:13" ht="15" customHeight="1" outlineLevel="1">
      <c r="A66" s="1" t="s">
        <v>121</v>
      </c>
      <c r="B66" s="11" t="s">
        <v>122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f t="shared" si="16"/>
        <v>0</v>
      </c>
    </row>
    <row r="67" spans="1:13" ht="15" customHeight="1" outlineLevel="1">
      <c r="A67" s="1" t="s">
        <v>123</v>
      </c>
      <c r="B67" s="11" t="s">
        <v>124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f t="shared" si="16"/>
        <v>0</v>
      </c>
    </row>
    <row r="68" spans="1:13" ht="15" customHeight="1" outlineLevel="1">
      <c r="A68" s="1" t="s">
        <v>125</v>
      </c>
      <c r="B68" s="11" t="s">
        <v>126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f t="shared" si="16"/>
        <v>0</v>
      </c>
    </row>
    <row r="69" spans="1:13" ht="15" customHeight="1" outlineLevel="1">
      <c r="A69" s="1" t="s">
        <v>127</v>
      </c>
      <c r="B69" s="11" t="s">
        <v>128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f t="shared" si="16"/>
        <v>0</v>
      </c>
    </row>
    <row r="70" spans="1:13" ht="15" customHeight="1" outlineLevel="1">
      <c r="A70" s="1" t="s">
        <v>129</v>
      </c>
      <c r="B70" s="11" t="s">
        <v>130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f t="shared" si="16"/>
        <v>0</v>
      </c>
    </row>
    <row r="71" spans="1:13" ht="15" customHeight="1">
      <c r="B71" s="14" t="s">
        <v>131</v>
      </c>
      <c r="C71" s="9">
        <f t="shared" ref="C71:D71" si="19">SUM(C72:C75)</f>
        <v>0</v>
      </c>
      <c r="D71" s="9">
        <f t="shared" si="19"/>
        <v>0</v>
      </c>
      <c r="E71" s="9">
        <f>SUM(E72:E75)</f>
        <v>0</v>
      </c>
      <c r="F71" s="9">
        <f>+F75+F74+F73+F72</f>
        <v>0</v>
      </c>
      <c r="G71" s="9">
        <f>+G75+G74+G73+G72</f>
        <v>0</v>
      </c>
      <c r="H71" s="9">
        <f>+H75+H74+H73+H72</f>
        <v>0</v>
      </c>
      <c r="I71" s="9">
        <f t="shared" ref="I71" si="20">SUM(I72:I75)</f>
        <v>0</v>
      </c>
      <c r="J71" s="9">
        <f t="shared" ref="J71" si="21">SUM(J72:J75)</f>
        <v>0</v>
      </c>
      <c r="K71" s="9">
        <f t="shared" si="16"/>
        <v>0</v>
      </c>
    </row>
    <row r="72" spans="1:13" ht="15" customHeight="1" outlineLevel="1">
      <c r="A72" s="1" t="s">
        <v>132</v>
      </c>
      <c r="B72" s="11" t="s">
        <v>133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f t="shared" si="16"/>
        <v>0</v>
      </c>
    </row>
    <row r="73" spans="1:13" ht="15" customHeight="1" outlineLevel="1">
      <c r="A73" s="1" t="s">
        <v>134</v>
      </c>
      <c r="B73" s="11" t="s">
        <v>135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f t="shared" si="16"/>
        <v>0</v>
      </c>
    </row>
    <row r="74" spans="1:13" ht="15" customHeight="1" outlineLevel="1">
      <c r="A74" s="1" t="s">
        <v>136</v>
      </c>
      <c r="B74" s="11" t="s">
        <v>137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f t="shared" si="16"/>
        <v>0</v>
      </c>
    </row>
    <row r="75" spans="1:13" ht="35.25" customHeight="1" outlineLevel="1">
      <c r="A75" s="1" t="s">
        <v>138</v>
      </c>
      <c r="B75" s="11" t="s">
        <v>139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f t="shared" si="16"/>
        <v>0</v>
      </c>
    </row>
    <row r="76" spans="1:13">
      <c r="B76" s="15" t="s">
        <v>140</v>
      </c>
      <c r="C76" s="16">
        <f t="shared" ref="C76:D76" si="22">C60+C50+C33+C23+C42+C13+C7+C65+C71</f>
        <v>10268433870</v>
      </c>
      <c r="D76" s="16">
        <f t="shared" si="22"/>
        <v>10268433870</v>
      </c>
      <c r="E76" s="16">
        <f t="shared" ref="E76:J76" si="23">E60+E50+E33+E23+E42+E13+E7+E65+E71</f>
        <v>371725991.56999999</v>
      </c>
      <c r="F76" s="16">
        <f t="shared" si="23"/>
        <v>694269516.18000007</v>
      </c>
      <c r="G76" s="16">
        <f t="shared" si="23"/>
        <v>654299620.81999993</v>
      </c>
      <c r="H76" s="16">
        <f t="shared" si="23"/>
        <v>575294627.97000003</v>
      </c>
      <c r="I76" s="16">
        <f t="shared" si="23"/>
        <v>835215883.14999998</v>
      </c>
      <c r="J76" s="16">
        <f t="shared" si="23"/>
        <v>637011742.11000001</v>
      </c>
      <c r="K76" s="16">
        <f>K60+K50+K33+K23+K42+K13+K7+K65+K71</f>
        <v>3767817381.7999992</v>
      </c>
      <c r="M76" s="17"/>
    </row>
    <row r="77" spans="1:13" outlineLevel="2">
      <c r="B77" s="6" t="s">
        <v>141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20"/>
      <c r="K77" s="9">
        <f t="shared" ref="K77:K85" si="24">SUM(E77:E77)</f>
        <v>0</v>
      </c>
    </row>
    <row r="78" spans="1:13" outlineLevel="2">
      <c r="B78" s="19" t="s">
        <v>142</v>
      </c>
      <c r="C78" s="20">
        <f t="shared" ref="C78:E78" si="25">C79+C80</f>
        <v>0</v>
      </c>
      <c r="D78" s="20">
        <f t="shared" si="25"/>
        <v>0</v>
      </c>
      <c r="E78" s="20">
        <f t="shared" si="25"/>
        <v>0</v>
      </c>
      <c r="F78" s="20">
        <f t="shared" ref="F78:I78" si="26">F79+F80</f>
        <v>0</v>
      </c>
      <c r="G78" s="20">
        <f t="shared" ref="G78" si="27">G79+G80</f>
        <v>0</v>
      </c>
      <c r="H78" s="20">
        <f t="shared" si="26"/>
        <v>0</v>
      </c>
      <c r="I78" s="20">
        <f t="shared" si="26"/>
        <v>0</v>
      </c>
      <c r="J78" s="20"/>
      <c r="K78" s="9">
        <f t="shared" si="24"/>
        <v>0</v>
      </c>
    </row>
    <row r="79" spans="1:13" ht="31.5" outlineLevel="2">
      <c r="A79" s="1" t="s">
        <v>143</v>
      </c>
      <c r="B79" s="11" t="s">
        <v>144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/>
      <c r="K79" s="12">
        <f t="shared" si="24"/>
        <v>0</v>
      </c>
    </row>
    <row r="80" spans="1:13" ht="31.5" outlineLevel="2">
      <c r="A80" s="1" t="s">
        <v>145</v>
      </c>
      <c r="B80" s="11" t="s">
        <v>146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/>
      <c r="K80" s="12">
        <f t="shared" si="24"/>
        <v>0</v>
      </c>
    </row>
    <row r="81" spans="1:11" outlineLevel="2">
      <c r="B81" s="19" t="s">
        <v>147</v>
      </c>
      <c r="C81" s="20">
        <f t="shared" ref="C81:E81" si="28">C82+C83</f>
        <v>0</v>
      </c>
      <c r="D81" s="20">
        <f t="shared" si="28"/>
        <v>0</v>
      </c>
      <c r="E81" s="20">
        <f t="shared" si="28"/>
        <v>0</v>
      </c>
      <c r="F81" s="20">
        <f t="shared" ref="F81:I81" si="29">F82+F83</f>
        <v>0</v>
      </c>
      <c r="G81" s="20">
        <f t="shared" ref="G81" si="30">G82+G83</f>
        <v>0</v>
      </c>
      <c r="H81" s="20">
        <f t="shared" si="29"/>
        <v>0</v>
      </c>
      <c r="I81" s="20">
        <f t="shared" si="29"/>
        <v>0</v>
      </c>
      <c r="J81" s="20"/>
      <c r="K81" s="9">
        <f t="shared" si="24"/>
        <v>0</v>
      </c>
    </row>
    <row r="82" spans="1:11" outlineLevel="2">
      <c r="A82" s="1" t="s">
        <v>148</v>
      </c>
      <c r="B82" s="11" t="s">
        <v>149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/>
      <c r="K82" s="12">
        <f t="shared" si="24"/>
        <v>0</v>
      </c>
    </row>
    <row r="83" spans="1:11" outlineLevel="2">
      <c r="A83" s="1" t="s">
        <v>150</v>
      </c>
      <c r="B83" s="11" t="s">
        <v>151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/>
      <c r="K83" s="12">
        <f t="shared" si="24"/>
        <v>0</v>
      </c>
    </row>
    <row r="84" spans="1:11" outlineLevel="2">
      <c r="B84" s="19" t="s">
        <v>152</v>
      </c>
      <c r="C84" s="21">
        <f t="shared" ref="C84:I84" si="31">C85</f>
        <v>0</v>
      </c>
      <c r="D84" s="21">
        <f t="shared" si="31"/>
        <v>0</v>
      </c>
      <c r="E84" s="21">
        <f t="shared" si="31"/>
        <v>0</v>
      </c>
      <c r="F84" s="21">
        <f t="shared" si="31"/>
        <v>0</v>
      </c>
      <c r="G84" s="21">
        <f t="shared" si="31"/>
        <v>0</v>
      </c>
      <c r="H84" s="21">
        <f t="shared" si="31"/>
        <v>0</v>
      </c>
      <c r="I84" s="21">
        <f t="shared" si="31"/>
        <v>0</v>
      </c>
      <c r="J84" s="21"/>
      <c r="K84" s="9">
        <f t="shared" si="24"/>
        <v>0</v>
      </c>
    </row>
    <row r="85" spans="1:11" ht="31.5" outlineLevel="2">
      <c r="A85" s="1" t="s">
        <v>153</v>
      </c>
      <c r="B85" s="11" t="s">
        <v>154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/>
      <c r="K85" s="12">
        <f t="shared" si="24"/>
        <v>0</v>
      </c>
    </row>
    <row r="86" spans="1:11" outlineLevel="2">
      <c r="B86" s="22" t="s">
        <v>155</v>
      </c>
      <c r="C86" s="23">
        <f t="shared" ref="C86:D86" si="32">C77</f>
        <v>0</v>
      </c>
      <c r="D86" s="23">
        <f t="shared" si="32"/>
        <v>0</v>
      </c>
      <c r="E86" s="23">
        <f>E77</f>
        <v>0</v>
      </c>
      <c r="F86" s="23">
        <f>F77</f>
        <v>0</v>
      </c>
      <c r="G86" s="23">
        <f>G77</f>
        <v>0</v>
      </c>
      <c r="H86" s="23">
        <f>H77</f>
        <v>0</v>
      </c>
      <c r="I86" s="23">
        <f t="shared" ref="I86" si="33">I77</f>
        <v>0</v>
      </c>
      <c r="J86" s="23"/>
      <c r="K86" s="23">
        <f>K77</f>
        <v>0</v>
      </c>
    </row>
    <row r="87" spans="1:11">
      <c r="E87" s="35">
        <f>SUM(E61:E70)</f>
        <v>0</v>
      </c>
      <c r="F87" s="35">
        <v>0</v>
      </c>
      <c r="G87" s="35">
        <v>0</v>
      </c>
      <c r="H87" s="35">
        <f>SUM(H61:H70)</f>
        <v>0</v>
      </c>
      <c r="I87" s="35">
        <v>0</v>
      </c>
      <c r="J87" s="35"/>
      <c r="K87" s="35"/>
    </row>
    <row r="88" spans="1:11" ht="16.5">
      <c r="B88" s="24" t="s">
        <v>156</v>
      </c>
      <c r="C88" s="25">
        <f t="shared" ref="C88:J88" si="34">C86+C76</f>
        <v>10268433870</v>
      </c>
      <c r="D88" s="25">
        <f t="shared" si="34"/>
        <v>10268433870</v>
      </c>
      <c r="E88" s="25">
        <f t="shared" si="34"/>
        <v>371725991.56999999</v>
      </c>
      <c r="F88" s="25">
        <f t="shared" si="34"/>
        <v>694269516.18000007</v>
      </c>
      <c r="G88" s="25">
        <f t="shared" si="34"/>
        <v>654299620.81999993</v>
      </c>
      <c r="H88" s="25">
        <f>H86+H76</f>
        <v>575294627.97000003</v>
      </c>
      <c r="I88" s="25">
        <f t="shared" si="34"/>
        <v>835215883.14999998</v>
      </c>
      <c r="J88" s="25">
        <f t="shared" si="34"/>
        <v>637011742.11000001</v>
      </c>
      <c r="K88" s="25">
        <f>SUM(E88:J88)</f>
        <v>3767817381.8000002</v>
      </c>
    </row>
    <row r="89" spans="1:11" s="27" customFormat="1">
      <c r="A89" s="1"/>
      <c r="B89" s="26" t="s">
        <v>157</v>
      </c>
      <c r="C89" s="26"/>
      <c r="D89" s="26"/>
      <c r="E89" s="36"/>
      <c r="F89" s="36"/>
      <c r="G89" s="36"/>
      <c r="H89" s="36"/>
      <c r="I89" s="36"/>
      <c r="J89" s="36"/>
      <c r="K89" s="36"/>
    </row>
    <row r="90" spans="1:11" s="27" customFormat="1">
      <c r="A90" s="1"/>
      <c r="B90" s="34" t="s">
        <v>168</v>
      </c>
      <c r="C90" s="26"/>
      <c r="D90" s="26"/>
    </row>
    <row r="91" spans="1:11" s="27" customFormat="1">
      <c r="A91" s="1"/>
      <c r="B91" s="28" t="s">
        <v>158</v>
      </c>
      <c r="C91" s="28"/>
      <c r="D91" s="28"/>
      <c r="K91" s="29"/>
    </row>
    <row r="92" spans="1:11" s="27" customFormat="1" ht="27.75">
      <c r="A92" s="1"/>
      <c r="B92" s="30" t="s">
        <v>159</v>
      </c>
      <c r="C92" s="28"/>
      <c r="D92" s="28"/>
      <c r="K92" s="29"/>
    </row>
    <row r="93" spans="1:11" s="27" customFormat="1" ht="27.75">
      <c r="A93" s="1"/>
      <c r="B93" s="30" t="s">
        <v>160</v>
      </c>
      <c r="C93" s="28"/>
      <c r="D93" s="28"/>
      <c r="K93" s="29"/>
    </row>
    <row r="94" spans="1:11" s="27" customFormat="1">
      <c r="A94" s="1"/>
      <c r="B94" s="28" t="s">
        <v>161</v>
      </c>
      <c r="C94" s="28"/>
      <c r="D94" s="28"/>
    </row>
    <row r="95" spans="1:11" s="27" customFormat="1">
      <c r="A95" s="1"/>
      <c r="B95" s="28" t="s">
        <v>162</v>
      </c>
      <c r="C95" s="28"/>
      <c r="D95" s="28"/>
    </row>
    <row r="96" spans="1:11" s="27" customFormat="1" ht="27.75">
      <c r="A96" s="1"/>
      <c r="B96" s="30" t="s">
        <v>163</v>
      </c>
      <c r="C96" s="28"/>
      <c r="D96" s="28"/>
    </row>
    <row r="97" spans="1:11" s="27" customFormat="1">
      <c r="A97" s="1"/>
      <c r="B97" s="28" t="s">
        <v>164</v>
      </c>
      <c r="C97" s="28"/>
      <c r="D97" s="28"/>
    </row>
    <row r="98" spans="1:11">
      <c r="B98" s="41"/>
      <c r="C98" s="41"/>
      <c r="D98" s="41"/>
      <c r="E98" s="41"/>
      <c r="F98" s="31"/>
      <c r="G98" s="31"/>
      <c r="H98" s="31"/>
      <c r="I98" s="31"/>
      <c r="J98" s="31"/>
      <c r="K98" s="31"/>
    </row>
    <row r="99" spans="1:11">
      <c r="B99" s="32"/>
      <c r="C99" s="32"/>
      <c r="D99" s="32"/>
      <c r="E99" s="33"/>
      <c r="F99" s="33"/>
      <c r="G99" s="33"/>
      <c r="H99" s="33"/>
      <c r="I99" s="33"/>
      <c r="J99" s="33"/>
      <c r="K99" s="33"/>
    </row>
    <row r="100" spans="1:11">
      <c r="B100" s="32"/>
      <c r="C100" s="32"/>
      <c r="D100" s="32"/>
      <c r="E100" s="33"/>
      <c r="F100" s="33"/>
      <c r="G100" s="33"/>
      <c r="H100" s="33"/>
      <c r="I100" s="33"/>
      <c r="J100" s="33"/>
      <c r="K100" s="33"/>
    </row>
    <row r="101" spans="1:11">
      <c r="B101" s="32"/>
      <c r="C101" s="32"/>
      <c r="D101" s="32"/>
      <c r="E101" s="33"/>
      <c r="F101" s="33"/>
      <c r="G101" s="33"/>
      <c r="H101" s="33"/>
      <c r="I101" s="33"/>
      <c r="J101" s="33"/>
      <c r="K101" s="33"/>
    </row>
    <row r="102" spans="1:11">
      <c r="B102" s="32"/>
      <c r="C102" s="32"/>
      <c r="D102" s="32"/>
      <c r="E102" s="33"/>
      <c r="F102" s="33"/>
      <c r="G102" s="33"/>
      <c r="H102" s="33"/>
      <c r="I102" s="33"/>
      <c r="J102" s="33"/>
      <c r="K102" s="33"/>
    </row>
    <row r="103" spans="1:11">
      <c r="B103" s="32"/>
      <c r="C103" s="32"/>
      <c r="D103" s="32"/>
      <c r="E103" s="33"/>
      <c r="F103" s="33"/>
      <c r="G103" s="33"/>
      <c r="H103" s="33"/>
      <c r="I103" s="33"/>
      <c r="J103" s="33"/>
      <c r="K103" s="33"/>
    </row>
    <row r="104" spans="1:11">
      <c r="B104" s="32"/>
      <c r="C104" s="32"/>
      <c r="D104" s="32"/>
      <c r="E104" s="33"/>
      <c r="F104" s="33"/>
      <c r="G104" s="33"/>
      <c r="H104" s="33"/>
      <c r="I104" s="33"/>
      <c r="J104" s="33"/>
      <c r="K104" s="33"/>
    </row>
    <row r="105" spans="1:11">
      <c r="B105" s="32"/>
      <c r="C105" s="32"/>
      <c r="D105" s="32"/>
      <c r="E105" s="33"/>
      <c r="F105" s="33"/>
      <c r="G105" s="33"/>
      <c r="H105" s="33"/>
      <c r="I105" s="33"/>
      <c r="J105" s="33"/>
      <c r="K105" s="33"/>
    </row>
    <row r="106" spans="1:11">
      <c r="B106" s="32"/>
      <c r="C106" s="32"/>
      <c r="D106" s="32"/>
      <c r="E106" s="33"/>
      <c r="F106" s="33"/>
      <c r="G106" s="33"/>
      <c r="H106" s="33"/>
      <c r="I106" s="33"/>
      <c r="J106" s="33"/>
      <c r="K106" s="33"/>
    </row>
    <row r="107" spans="1:11">
      <c r="B107" s="32"/>
      <c r="C107" s="32"/>
      <c r="D107" s="32"/>
      <c r="E107" s="33"/>
      <c r="F107" s="33"/>
      <c r="G107" s="33"/>
      <c r="H107" s="33"/>
      <c r="I107" s="33"/>
      <c r="J107" s="33"/>
      <c r="K107" s="33"/>
    </row>
    <row r="108" spans="1:11">
      <c r="B108" s="32"/>
      <c r="C108" s="32"/>
      <c r="D108" s="32"/>
      <c r="E108" s="33"/>
      <c r="F108" s="33"/>
      <c r="G108" s="33"/>
      <c r="H108" s="33"/>
      <c r="I108" s="33"/>
      <c r="J108" s="33"/>
      <c r="K108" s="33"/>
    </row>
    <row r="109" spans="1:11">
      <c r="B109" s="32"/>
      <c r="C109" s="32"/>
      <c r="D109" s="32"/>
      <c r="E109" s="33"/>
      <c r="F109" s="33"/>
      <c r="G109" s="33"/>
      <c r="H109" s="33"/>
      <c r="I109" s="33"/>
      <c r="J109" s="33"/>
      <c r="K109" s="33"/>
    </row>
    <row r="110" spans="1:11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1:11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</sheetData>
  <mergeCells count="5">
    <mergeCell ref="B1:K1"/>
    <mergeCell ref="B2:K2"/>
    <mergeCell ref="B3:K3"/>
    <mergeCell ref="B4:K4"/>
    <mergeCell ref="B98:E98"/>
  </mergeCells>
  <pageMargins left="0.25" right="0.25" top="0.75" bottom="0.75" header="0.3" footer="0.3"/>
  <pageSetup scale="39" orientation="portrait" r:id="rId1"/>
  <rowBreaks count="1" manualBreakCount="1">
    <brk id="70" min="1" max="6" man="1"/>
  </rowBreaks>
  <ignoredErrors>
    <ignoredError sqref="K77:K8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Maira Lara</cp:lastModifiedBy>
  <cp:revision/>
  <cp:lastPrinted>2023-07-03T20:51:56Z</cp:lastPrinted>
  <dcterms:created xsi:type="dcterms:W3CDTF">2022-03-09T15:01:24Z</dcterms:created>
  <dcterms:modified xsi:type="dcterms:W3CDTF">2023-07-04T20:20:44Z</dcterms:modified>
  <cp:category/>
  <cp:contentStatus/>
</cp:coreProperties>
</file>